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SANTA CATARINA\Destino SC\Verão\"/>
    </mc:Choice>
  </mc:AlternateContent>
  <bookViews>
    <workbookView xWindow="0" yWindow="0" windowWidth="20490" windowHeight="6495" firstSheet="4" activeTab="4"/>
  </bookViews>
  <sheets>
    <sheet name="BASE_DADOS" sheetId="1" state="hidden" r:id="rId1"/>
    <sheet name="BASE _DADOS_MAPA" sheetId="2" state="hidden" r:id="rId2"/>
    <sheet name="BASE GRÁFICOS" sheetId="3" state="hidden" r:id="rId3"/>
    <sheet name="JURERE OPEN _ FLO" sheetId="4" state="hidden" r:id="rId4"/>
    <sheet name=" PROJETOS ESTADUAL" sheetId="5" r:id="rId5"/>
    <sheet name="FLO" sheetId="6" state="hidden" r:id="rId6"/>
    <sheet name="CRI" sheetId="7" state="hidden" r:id="rId7"/>
    <sheet name="AÇÕES ESPECIAIS" sheetId="8" state="hidden" r:id="rId8"/>
    <sheet name="INFOS" sheetId="9" state="hidden" r:id="rId9"/>
  </sheets>
  <externalReferences>
    <externalReference r:id="rId10"/>
    <externalReference r:id="rId11"/>
    <externalReference r:id="rId12"/>
  </externalReferences>
  <definedNames>
    <definedName name="____________________________________________alt2" localSheetId="4">[1]!________________________p1</definedName>
    <definedName name="____________________________________________alt2" localSheetId="3">[1]!________________________p1</definedName>
    <definedName name="____________________________________________alt2">[1]!________________________p1</definedName>
    <definedName name="____________________________________________R" localSheetId="4">[1]!________________________p1</definedName>
    <definedName name="____________________________________________R" localSheetId="3">[1]!________________________p1</definedName>
    <definedName name="____________________________________________R">[1]!________________________p1</definedName>
    <definedName name="____________________________________________rr2" localSheetId="4">[1]!________________________p1</definedName>
    <definedName name="____________________________________________rr2" localSheetId="3">[1]!________________________p1</definedName>
    <definedName name="____________________________________________rr2">[1]!________________________p1</definedName>
    <definedName name="___________________________________________alt2" localSheetId="4">[1]!_______________________p1</definedName>
    <definedName name="___________________________________________alt2" localSheetId="3">[1]!_______________________p1</definedName>
    <definedName name="___________________________________________alt2">[1]!_______________________p1</definedName>
    <definedName name="___________________________________________Brz1">[2]Feriados!$B$4:$B$14</definedName>
    <definedName name="___________________________________________Brz2">[2]Feriados!$B$17:$B$24</definedName>
    <definedName name="___________________________________________R" localSheetId="4">[1]!_______________________p1</definedName>
    <definedName name="___________________________________________R" localSheetId="3">[1]!_______________________p1</definedName>
    <definedName name="___________________________________________R">[1]!_______________________p1</definedName>
    <definedName name="___________________________________________rr2" localSheetId="4">[1]!_______________________p1</definedName>
    <definedName name="___________________________________________rr2" localSheetId="3">[1]!_______________________p1</definedName>
    <definedName name="___________________________________________rr2">[1]!_______________________p1</definedName>
    <definedName name="__________________________________________Brz1">[2]Feriados!$B$4:$B$14</definedName>
    <definedName name="__________________________________________Brz2">[2]Feriados!$B$17:$B$24</definedName>
    <definedName name="________________________________________alt2" localSheetId="4">[1]!_______________________p1</definedName>
    <definedName name="________________________________________alt2" localSheetId="3">[1]!_______________________p1</definedName>
    <definedName name="________________________________________alt2">[1]!_______________________p1</definedName>
    <definedName name="________________________________________Brz1">[2]Feriados!$B$4:$B$14</definedName>
    <definedName name="________________________________________Brz2">[2]Feriados!$B$17:$B$24</definedName>
    <definedName name="________________________________________R" localSheetId="4">[1]!_______________________p1</definedName>
    <definedName name="________________________________________R" localSheetId="3">[1]!_______________________p1</definedName>
    <definedName name="________________________________________R">[1]!_______________________p1</definedName>
    <definedName name="________________________________________rr2" localSheetId="4">[1]!_______________________p1</definedName>
    <definedName name="________________________________________rr2" localSheetId="3">[1]!_______________________p1</definedName>
    <definedName name="________________________________________rr2">[1]!_______________________p1</definedName>
    <definedName name="_______________________________________alt2" localSheetId="4">[1]!______________________p1</definedName>
    <definedName name="_______________________________________alt2" localSheetId="3">[1]!______________________p1</definedName>
    <definedName name="_______________________________________alt2">[1]!______________________p1</definedName>
    <definedName name="_______________________________________Brz1">[2]Feriados!$B$4:$B$14</definedName>
    <definedName name="_______________________________________Brz2">[2]Feriados!$B$17:$B$24</definedName>
    <definedName name="_______________________________________R" localSheetId="4">[1]!______________________p1</definedName>
    <definedName name="_______________________________________R" localSheetId="3">[1]!______________________p1</definedName>
    <definedName name="_______________________________________R">[1]!______________________p1</definedName>
    <definedName name="_______________________________________rr2" localSheetId="4">[1]!______________________p1</definedName>
    <definedName name="_______________________________________rr2" localSheetId="3">[1]!______________________p1</definedName>
    <definedName name="_______________________________________rr2">[1]!______________________p1</definedName>
    <definedName name="______________________________________Brz1">[2]Feriados!$B$4:$B$14</definedName>
    <definedName name="______________________________________Brz2">[2]Feriados!$B$17:$B$24</definedName>
    <definedName name="______________________________________PAG1" localSheetId="4">#REF!</definedName>
    <definedName name="______________________________________PAG1" localSheetId="5">#REF!</definedName>
    <definedName name="______________________________________PAG1">#REF!</definedName>
    <definedName name="______________________________________PAG10" localSheetId="4">#REF!</definedName>
    <definedName name="______________________________________PAG10" localSheetId="5">#REF!</definedName>
    <definedName name="______________________________________PAG10">#REF!</definedName>
    <definedName name="______________________________________PAG11" localSheetId="4">#REF!</definedName>
    <definedName name="______________________________________PAG11" localSheetId="5">#REF!</definedName>
    <definedName name="______________________________________PAG11">#REF!</definedName>
    <definedName name="______________________________________PAG12" localSheetId="4">#REF!</definedName>
    <definedName name="______________________________________PAG12" localSheetId="5">#REF!</definedName>
    <definedName name="______________________________________PAG12">#REF!</definedName>
    <definedName name="______________________________________PAG2" localSheetId="4">#REF!</definedName>
    <definedName name="______________________________________PAG2" localSheetId="5">#REF!</definedName>
    <definedName name="______________________________________PAG2">#REF!</definedName>
    <definedName name="______________________________________PAG3" localSheetId="4">#REF!</definedName>
    <definedName name="______________________________________PAG3" localSheetId="5">#REF!</definedName>
    <definedName name="______________________________________PAG3">#REF!</definedName>
    <definedName name="______________________________________PAG4" localSheetId="4">#REF!</definedName>
    <definedName name="______________________________________PAG4" localSheetId="5">#REF!</definedName>
    <definedName name="______________________________________PAG4">#REF!</definedName>
    <definedName name="______________________________________PAG5" localSheetId="4">#REF!</definedName>
    <definedName name="______________________________________PAG5" localSheetId="5">#REF!</definedName>
    <definedName name="______________________________________PAG5">#REF!</definedName>
    <definedName name="______________________________________PAG6" localSheetId="4">#REF!</definedName>
    <definedName name="______________________________________PAG6" localSheetId="5">#REF!</definedName>
    <definedName name="______________________________________PAG6">#REF!</definedName>
    <definedName name="______________________________________PAG7" localSheetId="4">#REF!</definedName>
    <definedName name="______________________________________PAG7" localSheetId="5">#REF!</definedName>
    <definedName name="______________________________________PAG7">#REF!</definedName>
    <definedName name="______________________________________PAG8" localSheetId="4">#REF!</definedName>
    <definedName name="______________________________________PAG8" localSheetId="5">#REF!</definedName>
    <definedName name="______________________________________PAG8">#REF!</definedName>
    <definedName name="______________________________________PAG9" localSheetId="4">#REF!</definedName>
    <definedName name="______________________________________PAG9" localSheetId="5">#REF!</definedName>
    <definedName name="______________________________________PAG9">#REF!</definedName>
    <definedName name="______________________________________SHR1" localSheetId="4">#REF!</definedName>
    <definedName name="______________________________________SHR1" localSheetId="5">#REF!</definedName>
    <definedName name="______________________________________SHR1">#REF!</definedName>
    <definedName name="______________________________________SHR2" localSheetId="4">#REF!</definedName>
    <definedName name="______________________________________SHR2" localSheetId="5">#REF!</definedName>
    <definedName name="______________________________________SHR2">#REF!</definedName>
    <definedName name="_____________________________________alt2" localSheetId="4">[1]!_____________________p1</definedName>
    <definedName name="_____________________________________alt2" localSheetId="3">[1]!_____________________p1</definedName>
    <definedName name="_____________________________________alt2">[1]!_____________________p1</definedName>
    <definedName name="_____________________________________Brz1">[2]Feriados!$B$4:$B$14</definedName>
    <definedName name="_____________________________________Brz2">[2]Feriados!$B$17:$B$24</definedName>
    <definedName name="_____________________________________PAG1" localSheetId="4">#REF!</definedName>
    <definedName name="_____________________________________PAG1" localSheetId="5">#REF!</definedName>
    <definedName name="_____________________________________PAG1">#REF!</definedName>
    <definedName name="_____________________________________PAG10" localSheetId="4">#REF!</definedName>
    <definedName name="_____________________________________PAG10" localSheetId="5">#REF!</definedName>
    <definedName name="_____________________________________PAG10">#REF!</definedName>
    <definedName name="_____________________________________PAG11" localSheetId="4">#REF!</definedName>
    <definedName name="_____________________________________PAG11" localSheetId="5">#REF!</definedName>
    <definedName name="_____________________________________PAG11">#REF!</definedName>
    <definedName name="_____________________________________PAG12" localSheetId="4">#REF!</definedName>
    <definedName name="_____________________________________PAG12" localSheetId="5">#REF!</definedName>
    <definedName name="_____________________________________PAG12">#REF!</definedName>
    <definedName name="_____________________________________PAG2" localSheetId="4">#REF!</definedName>
    <definedName name="_____________________________________PAG2" localSheetId="5">#REF!</definedName>
    <definedName name="_____________________________________PAG2">#REF!</definedName>
    <definedName name="_____________________________________PAG3" localSheetId="4">#REF!</definedName>
    <definedName name="_____________________________________PAG3" localSheetId="5">#REF!</definedName>
    <definedName name="_____________________________________PAG3">#REF!</definedName>
    <definedName name="_____________________________________PAG4" localSheetId="4">#REF!</definedName>
    <definedName name="_____________________________________PAG4" localSheetId="5">#REF!</definedName>
    <definedName name="_____________________________________PAG4">#REF!</definedName>
    <definedName name="_____________________________________PAG5" localSheetId="4">#REF!</definedName>
    <definedName name="_____________________________________PAG5" localSheetId="5">#REF!</definedName>
    <definedName name="_____________________________________PAG5">#REF!</definedName>
    <definedName name="_____________________________________PAG6" localSheetId="4">#REF!</definedName>
    <definedName name="_____________________________________PAG6" localSheetId="5">#REF!</definedName>
    <definedName name="_____________________________________PAG6">#REF!</definedName>
    <definedName name="_____________________________________PAG7" localSheetId="4">#REF!</definedName>
    <definedName name="_____________________________________PAG7" localSheetId="5">#REF!</definedName>
    <definedName name="_____________________________________PAG7">#REF!</definedName>
    <definedName name="_____________________________________PAG8" localSheetId="4">#REF!</definedName>
    <definedName name="_____________________________________PAG8" localSheetId="5">#REF!</definedName>
    <definedName name="_____________________________________PAG8">#REF!</definedName>
    <definedName name="_____________________________________PAG9" localSheetId="4">#REF!</definedName>
    <definedName name="_____________________________________PAG9" localSheetId="5">#REF!</definedName>
    <definedName name="_____________________________________PAG9">#REF!</definedName>
    <definedName name="_____________________________________R" localSheetId="4">[1]!_____________________p1</definedName>
    <definedName name="_____________________________________R" localSheetId="3">[1]!_____________________p1</definedName>
    <definedName name="_____________________________________R">[1]!_____________________p1</definedName>
    <definedName name="_____________________________________rr2" localSheetId="4">[1]!_____________________p1</definedName>
    <definedName name="_____________________________________rr2" localSheetId="3">[1]!_____________________p1</definedName>
    <definedName name="_____________________________________rr2">[1]!_____________________p1</definedName>
    <definedName name="_____________________________________SHR1" localSheetId="4">#REF!</definedName>
    <definedName name="_____________________________________SHR1" localSheetId="5">#REF!</definedName>
    <definedName name="_____________________________________SHR1">#REF!</definedName>
    <definedName name="_____________________________________SHR2" localSheetId="4">#REF!</definedName>
    <definedName name="_____________________________________SHR2" localSheetId="5">#REF!</definedName>
    <definedName name="_____________________________________SHR2">#REF!</definedName>
    <definedName name="____________________________________alt2" localSheetId="4">[1]!____________________p1</definedName>
    <definedName name="____________________________________alt2" localSheetId="3">[1]!____________________p1</definedName>
    <definedName name="____________________________________alt2">[1]!____________________p1</definedName>
    <definedName name="____________________________________Brz1">[2]Feriados!$B$4:$B$14</definedName>
    <definedName name="____________________________________Brz2">[2]Feriados!$B$17:$B$24</definedName>
    <definedName name="____________________________________PAG1" localSheetId="4">#REF!</definedName>
    <definedName name="____________________________________PAG1" localSheetId="5">#REF!</definedName>
    <definedName name="____________________________________PAG1">#REF!</definedName>
    <definedName name="____________________________________PAG10" localSheetId="4">#REF!</definedName>
    <definedName name="____________________________________PAG10" localSheetId="5">#REF!</definedName>
    <definedName name="____________________________________PAG10">#REF!</definedName>
    <definedName name="____________________________________PAG11" localSheetId="4">#REF!</definedName>
    <definedName name="____________________________________PAG11" localSheetId="5">#REF!</definedName>
    <definedName name="____________________________________PAG11">#REF!</definedName>
    <definedName name="____________________________________PAG12" localSheetId="4">#REF!</definedName>
    <definedName name="____________________________________PAG12" localSheetId="5">#REF!</definedName>
    <definedName name="____________________________________PAG12">#REF!</definedName>
    <definedName name="____________________________________PAG2" localSheetId="4">#REF!</definedName>
    <definedName name="____________________________________PAG2" localSheetId="5">#REF!</definedName>
    <definedName name="____________________________________PAG2">#REF!</definedName>
    <definedName name="____________________________________PAG3" localSheetId="4">#REF!</definedName>
    <definedName name="____________________________________PAG3" localSheetId="5">#REF!</definedName>
    <definedName name="____________________________________PAG3">#REF!</definedName>
    <definedName name="____________________________________PAG4" localSheetId="4">#REF!</definedName>
    <definedName name="____________________________________PAG4" localSheetId="5">#REF!</definedName>
    <definedName name="____________________________________PAG4">#REF!</definedName>
    <definedName name="____________________________________PAG5" localSheetId="4">#REF!</definedName>
    <definedName name="____________________________________PAG5" localSheetId="5">#REF!</definedName>
    <definedName name="____________________________________PAG5">#REF!</definedName>
    <definedName name="____________________________________PAG6" localSheetId="4">#REF!</definedName>
    <definedName name="____________________________________PAG6" localSheetId="5">#REF!</definedName>
    <definedName name="____________________________________PAG6">#REF!</definedName>
    <definedName name="____________________________________PAG7" localSheetId="4">#REF!</definedName>
    <definedName name="____________________________________PAG7" localSheetId="5">#REF!</definedName>
    <definedName name="____________________________________PAG7">#REF!</definedName>
    <definedName name="____________________________________PAG8" localSheetId="4">#REF!</definedName>
    <definedName name="____________________________________PAG8" localSheetId="5">#REF!</definedName>
    <definedName name="____________________________________PAG8">#REF!</definedName>
    <definedName name="____________________________________PAG9" localSheetId="4">#REF!</definedName>
    <definedName name="____________________________________PAG9" localSheetId="5">#REF!</definedName>
    <definedName name="____________________________________PAG9">#REF!</definedName>
    <definedName name="____________________________________R" localSheetId="4">[1]!____________________p1</definedName>
    <definedName name="____________________________________R" localSheetId="3">[1]!____________________p1</definedName>
    <definedName name="____________________________________R">[1]!____________________p1</definedName>
    <definedName name="____________________________________rr2" localSheetId="4">[1]!____________________p1</definedName>
    <definedName name="____________________________________rr2" localSheetId="3">[1]!____________________p1</definedName>
    <definedName name="____________________________________rr2">[1]!____________________p1</definedName>
    <definedName name="____________________________________SHR1" localSheetId="4">#REF!</definedName>
    <definedName name="____________________________________SHR1" localSheetId="5">#REF!</definedName>
    <definedName name="____________________________________SHR1">#REF!</definedName>
    <definedName name="____________________________________SHR2" localSheetId="4">#REF!</definedName>
    <definedName name="____________________________________SHR2" localSheetId="5">#REF!</definedName>
    <definedName name="____________________________________SHR2">#REF!</definedName>
    <definedName name="___________________________________alt2" localSheetId="4">[1]!____p1</definedName>
    <definedName name="___________________________________alt2" localSheetId="3">[1]!____p1</definedName>
    <definedName name="___________________________________alt2">[1]!____p1</definedName>
    <definedName name="___________________________________Brz1">[2]Feriados!$B$4:$B$14</definedName>
    <definedName name="___________________________________Brz2">[2]Feriados!$B$17:$B$24</definedName>
    <definedName name="___________________________________PAG1" localSheetId="4">#REF!</definedName>
    <definedName name="___________________________________PAG1" localSheetId="5">#REF!</definedName>
    <definedName name="___________________________________PAG1">#REF!</definedName>
    <definedName name="___________________________________PAG10" localSheetId="4">#REF!</definedName>
    <definedName name="___________________________________PAG10" localSheetId="5">#REF!</definedName>
    <definedName name="___________________________________PAG10">#REF!</definedName>
    <definedName name="___________________________________PAG11" localSheetId="4">#REF!</definedName>
    <definedName name="___________________________________PAG11" localSheetId="5">#REF!</definedName>
    <definedName name="___________________________________PAG11">#REF!</definedName>
    <definedName name="___________________________________PAG12" localSheetId="4">#REF!</definedName>
    <definedName name="___________________________________PAG12" localSheetId="5">#REF!</definedName>
    <definedName name="___________________________________PAG12">#REF!</definedName>
    <definedName name="___________________________________PAG2" localSheetId="4">#REF!</definedName>
    <definedName name="___________________________________PAG2" localSheetId="5">#REF!</definedName>
    <definedName name="___________________________________PAG2">#REF!</definedName>
    <definedName name="___________________________________PAG3" localSheetId="4">#REF!</definedName>
    <definedName name="___________________________________PAG3" localSheetId="5">#REF!</definedName>
    <definedName name="___________________________________PAG3">#REF!</definedName>
    <definedName name="___________________________________PAG4" localSheetId="4">#REF!</definedName>
    <definedName name="___________________________________PAG4" localSheetId="5">#REF!</definedName>
    <definedName name="___________________________________PAG4">#REF!</definedName>
    <definedName name="___________________________________PAG5" localSheetId="4">#REF!</definedName>
    <definedName name="___________________________________PAG5" localSheetId="5">#REF!</definedName>
    <definedName name="___________________________________PAG5">#REF!</definedName>
    <definedName name="___________________________________PAG6" localSheetId="4">#REF!</definedName>
    <definedName name="___________________________________PAG6" localSheetId="5">#REF!</definedName>
    <definedName name="___________________________________PAG6">#REF!</definedName>
    <definedName name="___________________________________PAG7" localSheetId="4">#REF!</definedName>
    <definedName name="___________________________________PAG7" localSheetId="5">#REF!</definedName>
    <definedName name="___________________________________PAG7">#REF!</definedName>
    <definedName name="___________________________________PAG8" localSheetId="4">#REF!</definedName>
    <definedName name="___________________________________PAG8" localSheetId="5">#REF!</definedName>
    <definedName name="___________________________________PAG8">#REF!</definedName>
    <definedName name="___________________________________PAG9" localSheetId="4">#REF!</definedName>
    <definedName name="___________________________________PAG9" localSheetId="5">#REF!</definedName>
    <definedName name="___________________________________PAG9">#REF!</definedName>
    <definedName name="___________________________________R" localSheetId="4">[1]!____p1</definedName>
    <definedName name="___________________________________R" localSheetId="3">[1]!____p1</definedName>
    <definedName name="___________________________________R">[1]!____p1</definedName>
    <definedName name="___________________________________rr2" localSheetId="4">[1]!____p1</definedName>
    <definedName name="___________________________________rr2" localSheetId="3">[1]!____p1</definedName>
    <definedName name="___________________________________rr2">[1]!____p1</definedName>
    <definedName name="___________________________________SHR1" localSheetId="4">#REF!</definedName>
    <definedName name="___________________________________SHR1" localSheetId="5">#REF!</definedName>
    <definedName name="___________________________________SHR1">#REF!</definedName>
    <definedName name="___________________________________SHR2" localSheetId="4">#REF!</definedName>
    <definedName name="___________________________________SHR2" localSheetId="5">#REF!</definedName>
    <definedName name="___________________________________SHR2">#REF!</definedName>
    <definedName name="__________________________________alt2" localSheetId="4">[1]!__p1</definedName>
    <definedName name="__________________________________alt2" localSheetId="3">[1]!__p1</definedName>
    <definedName name="__________________________________alt2">[1]!__p1</definedName>
    <definedName name="__________________________________Brz1">[2]Feriados!$B$4:$B$14</definedName>
    <definedName name="__________________________________Brz2">[2]Feriados!$B$17:$B$24</definedName>
    <definedName name="__________________________________PAG1" localSheetId="4">#REF!</definedName>
    <definedName name="__________________________________PAG1" localSheetId="5">#REF!</definedName>
    <definedName name="__________________________________PAG1">#REF!</definedName>
    <definedName name="__________________________________PAG10" localSheetId="4">#REF!</definedName>
    <definedName name="__________________________________PAG10" localSheetId="5">#REF!</definedName>
    <definedName name="__________________________________PAG10">#REF!</definedName>
    <definedName name="__________________________________PAG11" localSheetId="4">#REF!</definedName>
    <definedName name="__________________________________PAG11" localSheetId="5">#REF!</definedName>
    <definedName name="__________________________________PAG11">#REF!</definedName>
    <definedName name="__________________________________PAG12" localSheetId="4">#REF!</definedName>
    <definedName name="__________________________________PAG12" localSheetId="5">#REF!</definedName>
    <definedName name="__________________________________PAG12">#REF!</definedName>
    <definedName name="__________________________________PAG2" localSheetId="4">#REF!</definedName>
    <definedName name="__________________________________PAG2" localSheetId="5">#REF!</definedName>
    <definedName name="__________________________________PAG2">#REF!</definedName>
    <definedName name="__________________________________PAG3" localSheetId="4">#REF!</definedName>
    <definedName name="__________________________________PAG3" localSheetId="5">#REF!</definedName>
    <definedName name="__________________________________PAG3">#REF!</definedName>
    <definedName name="__________________________________PAG4" localSheetId="4">#REF!</definedName>
    <definedName name="__________________________________PAG4" localSheetId="5">#REF!</definedName>
    <definedName name="__________________________________PAG4">#REF!</definedName>
    <definedName name="__________________________________PAG5" localSheetId="4">#REF!</definedName>
    <definedName name="__________________________________PAG5" localSheetId="5">#REF!</definedName>
    <definedName name="__________________________________PAG5">#REF!</definedName>
    <definedName name="__________________________________PAG6" localSheetId="4">#REF!</definedName>
    <definedName name="__________________________________PAG6" localSheetId="5">#REF!</definedName>
    <definedName name="__________________________________PAG6">#REF!</definedName>
    <definedName name="__________________________________PAG7" localSheetId="4">#REF!</definedName>
    <definedName name="__________________________________PAG7" localSheetId="5">#REF!</definedName>
    <definedName name="__________________________________PAG7">#REF!</definedName>
    <definedName name="__________________________________PAG8" localSheetId="4">#REF!</definedName>
    <definedName name="__________________________________PAG8" localSheetId="5">#REF!</definedName>
    <definedName name="__________________________________PAG8">#REF!</definedName>
    <definedName name="__________________________________PAG9" localSheetId="4">#REF!</definedName>
    <definedName name="__________________________________PAG9" localSheetId="5">#REF!</definedName>
    <definedName name="__________________________________PAG9">#REF!</definedName>
    <definedName name="__________________________________R" localSheetId="4">[1]!__p1</definedName>
    <definedName name="__________________________________R" localSheetId="3">[1]!__p1</definedName>
    <definedName name="__________________________________R">[1]!__p1</definedName>
    <definedName name="__________________________________rr2" localSheetId="4">[1]!__p1</definedName>
    <definedName name="__________________________________rr2" localSheetId="3">[1]!__p1</definedName>
    <definedName name="__________________________________rr2">[1]!__p1</definedName>
    <definedName name="__________________________________SHR1" localSheetId="4">#REF!</definedName>
    <definedName name="__________________________________SHR1" localSheetId="5">#REF!</definedName>
    <definedName name="__________________________________SHR1">#REF!</definedName>
    <definedName name="__________________________________SHR2" localSheetId="4">#REF!</definedName>
    <definedName name="__________________________________SHR2" localSheetId="5">#REF!</definedName>
    <definedName name="__________________________________SHR2">#REF!</definedName>
    <definedName name="_________________________________alt2" localSheetId="4">[1]!______________________p1</definedName>
    <definedName name="_________________________________alt2" localSheetId="3">[1]!______________________p1</definedName>
    <definedName name="_________________________________alt2">[1]!______________________p1</definedName>
    <definedName name="_________________________________Brz1">[2]Feriados!$B$4:$B$14</definedName>
    <definedName name="_________________________________Brz2">[2]Feriados!$B$17:$B$24</definedName>
    <definedName name="_________________________________PAG1" localSheetId="4">#REF!</definedName>
    <definedName name="_________________________________PAG1" localSheetId="5">#REF!</definedName>
    <definedName name="_________________________________PAG1">#REF!</definedName>
    <definedName name="_________________________________PAG10" localSheetId="4">#REF!</definedName>
    <definedName name="_________________________________PAG10" localSheetId="5">#REF!</definedName>
    <definedName name="_________________________________PAG10">#REF!</definedName>
    <definedName name="_________________________________PAG11" localSheetId="4">#REF!</definedName>
    <definedName name="_________________________________PAG11" localSheetId="5">#REF!</definedName>
    <definedName name="_________________________________PAG11">#REF!</definedName>
    <definedName name="_________________________________PAG12" localSheetId="4">#REF!</definedName>
    <definedName name="_________________________________PAG12" localSheetId="5">#REF!</definedName>
    <definedName name="_________________________________PAG12">#REF!</definedName>
    <definedName name="_________________________________PAG2" localSheetId="4">#REF!</definedName>
    <definedName name="_________________________________PAG2" localSheetId="5">#REF!</definedName>
    <definedName name="_________________________________PAG2">#REF!</definedName>
    <definedName name="_________________________________PAG3" localSheetId="4">#REF!</definedName>
    <definedName name="_________________________________PAG3" localSheetId="5">#REF!</definedName>
    <definedName name="_________________________________PAG3">#REF!</definedName>
    <definedName name="_________________________________PAG4" localSheetId="4">#REF!</definedName>
    <definedName name="_________________________________PAG4" localSheetId="5">#REF!</definedName>
    <definedName name="_________________________________PAG4">#REF!</definedName>
    <definedName name="_________________________________PAG5" localSheetId="4">#REF!</definedName>
    <definedName name="_________________________________PAG5" localSheetId="5">#REF!</definedName>
    <definedName name="_________________________________PAG5">#REF!</definedName>
    <definedName name="_________________________________PAG6" localSheetId="4">#REF!</definedName>
    <definedName name="_________________________________PAG6" localSheetId="5">#REF!</definedName>
    <definedName name="_________________________________PAG6">#REF!</definedName>
    <definedName name="_________________________________PAG7" localSheetId="4">#REF!</definedName>
    <definedName name="_________________________________PAG7" localSheetId="5">#REF!</definedName>
    <definedName name="_________________________________PAG7">#REF!</definedName>
    <definedName name="_________________________________PAG8" localSheetId="4">#REF!</definedName>
    <definedName name="_________________________________PAG8" localSheetId="5">#REF!</definedName>
    <definedName name="_________________________________PAG8">#REF!</definedName>
    <definedName name="_________________________________PAG9" localSheetId="4">#REF!</definedName>
    <definedName name="_________________________________PAG9" localSheetId="5">#REF!</definedName>
    <definedName name="_________________________________PAG9">#REF!</definedName>
    <definedName name="_________________________________R" localSheetId="4">[1]!______________________p1</definedName>
    <definedName name="_________________________________R" localSheetId="3">[1]!______________________p1</definedName>
    <definedName name="_________________________________R">[1]!______________________p1</definedName>
    <definedName name="_________________________________rr2" localSheetId="4">[1]!______________________p1</definedName>
    <definedName name="_________________________________rr2" localSheetId="3">[1]!______________________p1</definedName>
    <definedName name="_________________________________rr2">[1]!______________________p1</definedName>
    <definedName name="_________________________________SHR1" localSheetId="4">#REF!</definedName>
    <definedName name="_________________________________SHR1" localSheetId="5">#REF!</definedName>
    <definedName name="_________________________________SHR1">#REF!</definedName>
    <definedName name="_________________________________SHR2" localSheetId="4">#REF!</definedName>
    <definedName name="_________________________________SHR2" localSheetId="5">#REF!</definedName>
    <definedName name="_________________________________SHR2">#REF!</definedName>
    <definedName name="________________________________alt2" localSheetId="4">[3]!________________________p1</definedName>
    <definedName name="________________________________alt2" localSheetId="3">[3]!________________________p1</definedName>
    <definedName name="________________________________alt2">[3]!________________________p1</definedName>
    <definedName name="________________________________Brz1">[2]Feriados!$B$4:$B$14</definedName>
    <definedName name="________________________________Brz2">[2]Feriados!$B$17:$B$24</definedName>
    <definedName name="________________________________PAG1" localSheetId="4">#REF!</definedName>
    <definedName name="________________________________PAG1" localSheetId="5">#REF!</definedName>
    <definedName name="________________________________PAG1">#REF!</definedName>
    <definedName name="________________________________PAG10" localSheetId="4">#REF!</definedName>
    <definedName name="________________________________PAG10" localSheetId="5">#REF!</definedName>
    <definedName name="________________________________PAG10">#REF!</definedName>
    <definedName name="________________________________PAG11" localSheetId="4">#REF!</definedName>
    <definedName name="________________________________PAG11" localSheetId="5">#REF!</definedName>
    <definedName name="________________________________PAG11">#REF!</definedName>
    <definedName name="________________________________PAG12" localSheetId="4">#REF!</definedName>
    <definedName name="________________________________PAG12" localSheetId="5">#REF!</definedName>
    <definedName name="________________________________PAG12">#REF!</definedName>
    <definedName name="________________________________PAG2" localSheetId="4">#REF!</definedName>
    <definedName name="________________________________PAG2" localSheetId="5">#REF!</definedName>
    <definedName name="________________________________PAG2">#REF!</definedName>
    <definedName name="________________________________PAG3" localSheetId="4">#REF!</definedName>
    <definedName name="________________________________PAG3" localSheetId="5">#REF!</definedName>
    <definedName name="________________________________PAG3">#REF!</definedName>
    <definedName name="________________________________PAG4" localSheetId="4">#REF!</definedName>
    <definedName name="________________________________PAG4" localSheetId="5">#REF!</definedName>
    <definedName name="________________________________PAG4">#REF!</definedName>
    <definedName name="________________________________PAG5" localSheetId="4">#REF!</definedName>
    <definedName name="________________________________PAG5" localSheetId="5">#REF!</definedName>
    <definedName name="________________________________PAG5">#REF!</definedName>
    <definedName name="________________________________PAG6" localSheetId="4">#REF!</definedName>
    <definedName name="________________________________PAG6" localSheetId="5">#REF!</definedName>
    <definedName name="________________________________PAG6">#REF!</definedName>
    <definedName name="________________________________PAG7" localSheetId="4">#REF!</definedName>
    <definedName name="________________________________PAG7" localSheetId="5">#REF!</definedName>
    <definedName name="________________________________PAG7">#REF!</definedName>
    <definedName name="________________________________PAG8" localSheetId="4">#REF!</definedName>
    <definedName name="________________________________PAG8" localSheetId="5">#REF!</definedName>
    <definedName name="________________________________PAG8">#REF!</definedName>
    <definedName name="________________________________PAG9" localSheetId="4">#REF!</definedName>
    <definedName name="________________________________PAG9" localSheetId="5">#REF!</definedName>
    <definedName name="________________________________PAG9">#REF!</definedName>
    <definedName name="________________________________R" localSheetId="4">[3]!________________________p1</definedName>
    <definedName name="________________________________R" localSheetId="3">[3]!________________________p1</definedName>
    <definedName name="________________________________R">[3]!________________________p1</definedName>
    <definedName name="________________________________rr2" localSheetId="4">[3]!________________________p1</definedName>
    <definedName name="________________________________rr2" localSheetId="3">[3]!________________________p1</definedName>
    <definedName name="________________________________rr2">[3]!________________________p1</definedName>
    <definedName name="________________________________SHR1" localSheetId="4">#REF!</definedName>
    <definedName name="________________________________SHR1" localSheetId="5">#REF!</definedName>
    <definedName name="________________________________SHR1">#REF!</definedName>
    <definedName name="________________________________SHR2" localSheetId="4">#REF!</definedName>
    <definedName name="________________________________SHR2" localSheetId="5">#REF!</definedName>
    <definedName name="________________________________SHR2">#REF!</definedName>
    <definedName name="_______________________________alt2" localSheetId="4">[3]!_______________________p1</definedName>
    <definedName name="_______________________________alt2" localSheetId="3">[3]!_______________________p1</definedName>
    <definedName name="_______________________________alt2">[3]!_______________________p1</definedName>
    <definedName name="_______________________________Brz1">[2]Feriados!$B$4:$B$14</definedName>
    <definedName name="_______________________________Brz2">[2]Feriados!$B$17:$B$24</definedName>
    <definedName name="_______________________________PAG1" localSheetId="4">#REF!</definedName>
    <definedName name="_______________________________PAG1" localSheetId="5">#REF!</definedName>
    <definedName name="_______________________________PAG1">#REF!</definedName>
    <definedName name="_______________________________PAG10" localSheetId="4">#REF!</definedName>
    <definedName name="_______________________________PAG10" localSheetId="5">#REF!</definedName>
    <definedName name="_______________________________PAG10">#REF!</definedName>
    <definedName name="_______________________________PAG11" localSheetId="4">#REF!</definedName>
    <definedName name="_______________________________PAG11" localSheetId="5">#REF!</definedName>
    <definedName name="_______________________________PAG11">#REF!</definedName>
    <definedName name="_______________________________PAG12" localSheetId="4">#REF!</definedName>
    <definedName name="_______________________________PAG12" localSheetId="5">#REF!</definedName>
    <definedName name="_______________________________PAG12">#REF!</definedName>
    <definedName name="_______________________________PAG2" localSheetId="4">#REF!</definedName>
    <definedName name="_______________________________PAG2" localSheetId="5">#REF!</definedName>
    <definedName name="_______________________________PAG2">#REF!</definedName>
    <definedName name="_______________________________PAG3" localSheetId="4">#REF!</definedName>
    <definedName name="_______________________________PAG3" localSheetId="5">#REF!</definedName>
    <definedName name="_______________________________PAG3">#REF!</definedName>
    <definedName name="_______________________________PAG4" localSheetId="4">#REF!</definedName>
    <definedName name="_______________________________PAG4" localSheetId="5">#REF!</definedName>
    <definedName name="_______________________________PAG4">#REF!</definedName>
    <definedName name="_______________________________PAG5" localSheetId="4">#REF!</definedName>
    <definedName name="_______________________________PAG5" localSheetId="5">#REF!</definedName>
    <definedName name="_______________________________PAG5">#REF!</definedName>
    <definedName name="_______________________________PAG6" localSheetId="4">#REF!</definedName>
    <definedName name="_______________________________PAG6" localSheetId="5">#REF!</definedName>
    <definedName name="_______________________________PAG6">#REF!</definedName>
    <definedName name="_______________________________PAG7" localSheetId="4">#REF!</definedName>
    <definedName name="_______________________________PAG7" localSheetId="5">#REF!</definedName>
    <definedName name="_______________________________PAG7">#REF!</definedName>
    <definedName name="_xlnm._FilterDatabase" localSheetId="0" hidden="1">BASE_DADOS!$A$1:$O$266</definedName>
  </definedNames>
  <calcPr calcId="162913"/>
  <extLst>
    <ext uri="GoogleSheetsCustomDataVersion2">
      <go:sheetsCustomData xmlns:go="http://customooxmlschemas.google.com/" r:id="rId16" roundtripDataChecksum="3ewhTNRUB4DwaqgBnskI/k5XDOhvLmjaJ3Pc4sVokKg="/>
    </ext>
  </extLst>
</workbook>
</file>

<file path=xl/calcChain.xml><?xml version="1.0" encoding="utf-8"?>
<calcChain xmlns="http://schemas.openxmlformats.org/spreadsheetml/2006/main">
  <c r="B19" i="7" l="1"/>
  <c r="B17" i="7"/>
  <c r="I10" i="7"/>
  <c r="L9" i="7"/>
  <c r="J9" i="7"/>
  <c r="H9" i="7"/>
  <c r="L8" i="7"/>
  <c r="H8" i="7"/>
  <c r="J8" i="7" s="1"/>
  <c r="L7" i="7"/>
  <c r="J7" i="7"/>
  <c r="H7" i="7"/>
  <c r="L6" i="7"/>
  <c r="H6" i="7"/>
  <c r="J6" i="7" s="1"/>
  <c r="L5" i="7"/>
  <c r="L4" i="7"/>
  <c r="G4" i="7"/>
  <c r="H4" i="7" s="1"/>
  <c r="L3" i="7"/>
  <c r="L10" i="7" s="1"/>
  <c r="G3" i="7"/>
  <c r="H3" i="7" s="1"/>
  <c r="J3" i="7" s="1"/>
  <c r="B22" i="6"/>
  <c r="I15" i="6"/>
  <c r="L14" i="6"/>
  <c r="H14" i="6"/>
  <c r="J14" i="6" s="1"/>
  <c r="L13" i="6"/>
  <c r="J13" i="6"/>
  <c r="H13" i="6"/>
  <c r="L12" i="6"/>
  <c r="H12" i="6"/>
  <c r="J12" i="6" s="1"/>
  <c r="L11" i="6"/>
  <c r="J11" i="6"/>
  <c r="H11" i="6"/>
  <c r="L10" i="6"/>
  <c r="H10" i="6"/>
  <c r="J10" i="6" s="1"/>
  <c r="L9" i="6"/>
  <c r="J9" i="6"/>
  <c r="H9" i="6"/>
  <c r="L8" i="6"/>
  <c r="H8" i="6"/>
  <c r="J8" i="6" s="1"/>
  <c r="L7" i="6"/>
  <c r="J7" i="6"/>
  <c r="H7" i="6"/>
  <c r="L6" i="6"/>
  <c r="H6" i="6"/>
  <c r="J6" i="6" s="1"/>
  <c r="L5" i="6"/>
  <c r="L4" i="6"/>
  <c r="G4" i="6"/>
  <c r="H4" i="6" s="1"/>
  <c r="L3" i="6"/>
  <c r="G3" i="6"/>
  <c r="H3" i="6" s="1"/>
  <c r="J3" i="6" s="1"/>
  <c r="I26" i="5"/>
  <c r="L25" i="5"/>
  <c r="H25" i="5"/>
  <c r="J25" i="5" s="1"/>
  <c r="L24" i="5"/>
  <c r="J24" i="5"/>
  <c r="H24" i="5"/>
  <c r="L23" i="5"/>
  <c r="H23" i="5"/>
  <c r="J23" i="5" s="1"/>
  <c r="L22" i="5"/>
  <c r="J22" i="5"/>
  <c r="H22" i="5"/>
  <c r="L21" i="5"/>
  <c r="H21" i="5"/>
  <c r="L20" i="5"/>
  <c r="J20" i="5"/>
  <c r="H20" i="5"/>
  <c r="L19" i="5"/>
  <c r="H19" i="5"/>
  <c r="J19" i="5" s="1"/>
  <c r="L18" i="5"/>
  <c r="J18" i="5"/>
  <c r="H18" i="5"/>
  <c r="L17" i="5"/>
  <c r="H17" i="5"/>
  <c r="J17" i="5" s="1"/>
  <c r="L16" i="5"/>
  <c r="J16" i="5"/>
  <c r="H16" i="5"/>
  <c r="L15" i="5"/>
  <c r="H15" i="5"/>
  <c r="J15" i="5" s="1"/>
  <c r="L14" i="5"/>
  <c r="J14" i="5"/>
  <c r="H14" i="5"/>
  <c r="L13" i="5"/>
  <c r="H13" i="5"/>
  <c r="J13" i="5" s="1"/>
  <c r="L12" i="5"/>
  <c r="J12" i="5"/>
  <c r="H12" i="5"/>
  <c r="L11" i="5"/>
  <c r="H11" i="5"/>
  <c r="J11" i="5" s="1"/>
  <c r="L10" i="5"/>
  <c r="G10" i="5"/>
  <c r="H10" i="5" s="1"/>
  <c r="J10" i="5" s="1"/>
  <c r="L9" i="5"/>
  <c r="J9" i="5"/>
  <c r="H9" i="5"/>
  <c r="L8" i="5"/>
  <c r="L26" i="5" s="1"/>
  <c r="H8" i="5"/>
  <c r="J8" i="5" s="1"/>
  <c r="L7" i="5"/>
  <c r="J7" i="5"/>
  <c r="H7" i="5"/>
  <c r="L6" i="5"/>
  <c r="L5" i="5"/>
  <c r="L4" i="5"/>
  <c r="H4" i="5"/>
  <c r="G4" i="5"/>
  <c r="L3" i="5"/>
  <c r="H3" i="5"/>
  <c r="J3" i="5" s="1"/>
  <c r="G3" i="5"/>
  <c r="B23" i="4"/>
  <c r="I16" i="4"/>
  <c r="L15" i="4"/>
  <c r="H15" i="4"/>
  <c r="J15" i="4" s="1"/>
  <c r="L14" i="4"/>
  <c r="J14" i="4"/>
  <c r="H14" i="4"/>
  <c r="L13" i="4"/>
  <c r="H13" i="4"/>
  <c r="J13" i="4" s="1"/>
  <c r="L12" i="4"/>
  <c r="J12" i="4"/>
  <c r="H12" i="4"/>
  <c r="L11" i="4"/>
  <c r="H11" i="4"/>
  <c r="J11" i="4" s="1"/>
  <c r="L10" i="4"/>
  <c r="J10" i="4"/>
  <c r="H10" i="4"/>
  <c r="L9" i="4"/>
  <c r="H9" i="4"/>
  <c r="J9" i="4" s="1"/>
  <c r="L8" i="4"/>
  <c r="H8" i="4"/>
  <c r="J8" i="4" s="1"/>
  <c r="L7" i="4"/>
  <c r="H7" i="4"/>
  <c r="J7" i="4" s="1"/>
  <c r="K6" i="4"/>
  <c r="L6" i="4" s="1"/>
  <c r="G6" i="4"/>
  <c r="H6" i="4" s="1"/>
  <c r="J6" i="4" s="1"/>
  <c r="L5" i="4"/>
  <c r="K5" i="4"/>
  <c r="G5" i="4"/>
  <c r="H5" i="4" s="1"/>
  <c r="J5" i="4" s="1"/>
  <c r="L4" i="4"/>
  <c r="K4" i="4"/>
  <c r="H4" i="4"/>
  <c r="G4" i="4"/>
  <c r="K3" i="4"/>
  <c r="L3" i="4" s="1"/>
  <c r="L16" i="4" s="1"/>
  <c r="J3" i="4"/>
  <c r="H3" i="4"/>
  <c r="G3" i="4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A282" i="2"/>
  <c r="AD281" i="2"/>
  <c r="AC281" i="2"/>
  <c r="Z281" i="2"/>
  <c r="Y281" i="2"/>
  <c r="V281" i="2"/>
  <c r="U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A281" i="2"/>
  <c r="AF281" i="2" s="1"/>
  <c r="AE280" i="2"/>
  <c r="AD280" i="2"/>
  <c r="AA280" i="2"/>
  <c r="Z280" i="2"/>
  <c r="W280" i="2"/>
  <c r="V280" i="2"/>
  <c r="S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280" i="2"/>
  <c r="AC280" i="2" s="1"/>
  <c r="AF279" i="2"/>
  <c r="AA279" i="2"/>
  <c r="X279" i="2"/>
  <c r="S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A279" i="2"/>
  <c r="AE279" i="2" s="1"/>
  <c r="U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A278" i="2"/>
  <c r="AE277" i="2"/>
  <c r="AD277" i="2"/>
  <c r="AC277" i="2"/>
  <c r="AA277" i="2"/>
  <c r="Z277" i="2"/>
  <c r="Y277" i="2"/>
  <c r="W277" i="2"/>
  <c r="V277" i="2"/>
  <c r="U277" i="2"/>
  <c r="S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A277" i="2"/>
  <c r="AF277" i="2" s="1"/>
  <c r="AA276" i="2"/>
  <c r="S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276" i="2"/>
  <c r="Z276" i="2" s="1"/>
  <c r="AF275" i="2"/>
  <c r="AC275" i="2"/>
  <c r="AB275" i="2"/>
  <c r="AA275" i="2"/>
  <c r="X275" i="2"/>
  <c r="W275" i="2"/>
  <c r="U275" i="2"/>
  <c r="S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A275" i="2"/>
  <c r="AD274" i="2"/>
  <c r="AC274" i="2"/>
  <c r="Y274" i="2"/>
  <c r="X274" i="2"/>
  <c r="T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A274" i="2"/>
  <c r="AB274" i="2" s="1"/>
  <c r="AE273" i="2"/>
  <c r="AD273" i="2"/>
  <c r="AC273" i="2"/>
  <c r="AA273" i="2"/>
  <c r="Z273" i="2"/>
  <c r="Y273" i="2"/>
  <c r="W273" i="2"/>
  <c r="V273" i="2"/>
  <c r="U273" i="2"/>
  <c r="S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A273" i="2"/>
  <c r="AF273" i="2" s="1"/>
  <c r="AF272" i="2"/>
  <c r="AD272" i="2"/>
  <c r="AB272" i="2"/>
  <c r="AA272" i="2"/>
  <c r="X272" i="2"/>
  <c r="W272" i="2"/>
  <c r="V272" i="2"/>
  <c r="S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A272" i="2"/>
  <c r="S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A271" i="2"/>
  <c r="AF270" i="2"/>
  <c r="AB270" i="2"/>
  <c r="U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A270" i="2"/>
  <c r="AE269" i="2"/>
  <c r="AD269" i="2"/>
  <c r="AC269" i="2"/>
  <c r="AA269" i="2"/>
  <c r="Z269" i="2"/>
  <c r="Y269" i="2"/>
  <c r="W269" i="2"/>
  <c r="V269" i="2"/>
  <c r="U269" i="2"/>
  <c r="S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A269" i="2"/>
  <c r="AF269" i="2" s="1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A268" i="2"/>
  <c r="AF267" i="2"/>
  <c r="AC267" i="2"/>
  <c r="AB267" i="2"/>
  <c r="AA267" i="2"/>
  <c r="X267" i="2"/>
  <c r="W267" i="2"/>
  <c r="U267" i="2"/>
  <c r="S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A267" i="2"/>
  <c r="AD266" i="2"/>
  <c r="AC266" i="2"/>
  <c r="Y266" i="2"/>
  <c r="X266" i="2"/>
  <c r="T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A266" i="2"/>
  <c r="AB266" i="2" s="1"/>
  <c r="AE265" i="2"/>
  <c r="AD265" i="2"/>
  <c r="AC265" i="2"/>
  <c r="AA265" i="2"/>
  <c r="Z265" i="2"/>
  <c r="Y265" i="2"/>
  <c r="W265" i="2"/>
  <c r="V265" i="2"/>
  <c r="U265" i="2"/>
  <c r="S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A265" i="2"/>
  <c r="AF265" i="2" s="1"/>
  <c r="AF264" i="2"/>
  <c r="AD264" i="2"/>
  <c r="AB264" i="2"/>
  <c r="AA264" i="2"/>
  <c r="X264" i="2"/>
  <c r="W264" i="2"/>
  <c r="V264" i="2"/>
  <c r="S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A264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A263" i="2"/>
  <c r="AE262" i="2"/>
  <c r="AD262" i="2"/>
  <c r="AC262" i="2"/>
  <c r="AA262" i="2"/>
  <c r="Z262" i="2"/>
  <c r="Y262" i="2"/>
  <c r="W262" i="2"/>
  <c r="V262" i="2"/>
  <c r="U262" i="2"/>
  <c r="S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A262" i="2"/>
  <c r="AF262" i="2" s="1"/>
  <c r="AA261" i="2"/>
  <c r="S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A261" i="2"/>
  <c r="AF260" i="2"/>
  <c r="AA260" i="2"/>
  <c r="U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A260" i="2"/>
  <c r="AC260" i="2" s="1"/>
  <c r="AC259" i="2"/>
  <c r="AB259" i="2"/>
  <c r="X259" i="2"/>
  <c r="V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A259" i="2"/>
  <c r="AD259" i="2" s="1"/>
  <c r="AE258" i="2"/>
  <c r="AD258" i="2"/>
  <c r="AC258" i="2"/>
  <c r="AA258" i="2"/>
  <c r="Z258" i="2"/>
  <c r="Y258" i="2"/>
  <c r="W258" i="2"/>
  <c r="V258" i="2"/>
  <c r="U258" i="2"/>
  <c r="S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A258" i="2"/>
  <c r="AF258" i="2" s="1"/>
  <c r="AF257" i="2"/>
  <c r="AA257" i="2"/>
  <c r="V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A257" i="2"/>
  <c r="AD257" i="2" s="1"/>
  <c r="AC256" i="2"/>
  <c r="AB256" i="2"/>
  <c r="X256" i="2"/>
  <c r="W256" i="2"/>
  <c r="S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A256" i="2"/>
  <c r="AF255" i="2"/>
  <c r="U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A255" i="2"/>
  <c r="AE254" i="2"/>
  <c r="AD254" i="2"/>
  <c r="AC254" i="2"/>
  <c r="AA254" i="2"/>
  <c r="Z254" i="2"/>
  <c r="Y254" i="2"/>
  <c r="W254" i="2"/>
  <c r="V254" i="2"/>
  <c r="U254" i="2"/>
  <c r="S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A254" i="2"/>
  <c r="AF254" i="2" s="1"/>
  <c r="AD253" i="2"/>
  <c r="X253" i="2"/>
  <c r="S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A253" i="2"/>
  <c r="AF252" i="2"/>
  <c r="AA252" i="2"/>
  <c r="U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A252" i="2"/>
  <c r="AC252" i="2" s="1"/>
  <c r="AC251" i="2"/>
  <c r="X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A251" i="2"/>
  <c r="AD251" i="2" s="1"/>
  <c r="AD250" i="2"/>
  <c r="Z250" i="2"/>
  <c r="V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A250" i="2"/>
  <c r="AF250" i="2" s="1"/>
  <c r="AE249" i="2"/>
  <c r="AD249" i="2"/>
  <c r="AC249" i="2"/>
  <c r="AA249" i="2"/>
  <c r="Z249" i="2"/>
  <c r="Y249" i="2"/>
  <c r="W249" i="2"/>
  <c r="V249" i="2"/>
  <c r="U249" i="2"/>
  <c r="S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A249" i="2"/>
  <c r="AF249" i="2" s="1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A248" i="2"/>
  <c r="X248" i="2" s="1"/>
  <c r="U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A247" i="2"/>
  <c r="AF244" i="2"/>
  <c r="AD244" i="2"/>
  <c r="Z244" i="2"/>
  <c r="Y244" i="2"/>
  <c r="U244" i="2"/>
  <c r="T244" i="2"/>
  <c r="A244" i="2"/>
  <c r="AB244" i="2" s="1"/>
  <c r="AF243" i="2"/>
  <c r="AE243" i="2"/>
  <c r="AC243" i="2"/>
  <c r="AB243" i="2"/>
  <c r="AA243" i="2"/>
  <c r="Y243" i="2"/>
  <c r="X243" i="2"/>
  <c r="W243" i="2"/>
  <c r="U243" i="2"/>
  <c r="T243" i="2"/>
  <c r="S243" i="2"/>
  <c r="A243" i="2"/>
  <c r="AD243" i="2" s="1"/>
  <c r="AE242" i="2"/>
  <c r="AD242" i="2"/>
  <c r="Z242" i="2"/>
  <c r="X242" i="2"/>
  <c r="T242" i="2"/>
  <c r="S242" i="2"/>
  <c r="A242" i="2"/>
  <c r="AF242" i="2" s="1"/>
  <c r="AC241" i="2"/>
  <c r="W241" i="2"/>
  <c r="A241" i="2"/>
  <c r="AB240" i="2"/>
  <c r="V240" i="2"/>
  <c r="A240" i="2"/>
  <c r="AF239" i="2"/>
  <c r="AE239" i="2"/>
  <c r="AC239" i="2"/>
  <c r="AB239" i="2"/>
  <c r="AA239" i="2"/>
  <c r="Y239" i="2"/>
  <c r="X239" i="2"/>
  <c r="W239" i="2"/>
  <c r="U239" i="2"/>
  <c r="T239" i="2"/>
  <c r="S239" i="2"/>
  <c r="A239" i="2"/>
  <c r="AD239" i="2" s="1"/>
  <c r="AF238" i="2"/>
  <c r="AA238" i="2"/>
  <c r="V238" i="2"/>
  <c r="A238" i="2"/>
  <c r="AE237" i="2"/>
  <c r="AD237" i="2"/>
  <c r="AA237" i="2"/>
  <c r="Z237" i="2"/>
  <c r="Y237" i="2"/>
  <c r="V237" i="2"/>
  <c r="U237" i="2"/>
  <c r="S237" i="2"/>
  <c r="A237" i="2"/>
  <c r="AF236" i="2"/>
  <c r="AD236" i="2"/>
  <c r="Z236" i="2"/>
  <c r="Y236" i="2"/>
  <c r="U236" i="2"/>
  <c r="T236" i="2"/>
  <c r="A236" i="2"/>
  <c r="AB236" i="2" s="1"/>
  <c r="AF235" i="2"/>
  <c r="AE235" i="2"/>
  <c r="AC235" i="2"/>
  <c r="AB235" i="2"/>
  <c r="AA235" i="2"/>
  <c r="Y235" i="2"/>
  <c r="X235" i="2"/>
  <c r="W235" i="2"/>
  <c r="U235" i="2"/>
  <c r="T235" i="2"/>
  <c r="S235" i="2"/>
  <c r="A235" i="2"/>
  <c r="AD235" i="2" s="1"/>
  <c r="AE234" i="2"/>
  <c r="AD234" i="2"/>
  <c r="Z234" i="2"/>
  <c r="X234" i="2"/>
  <c r="T234" i="2"/>
  <c r="S234" i="2"/>
  <c r="A234" i="2"/>
  <c r="AF234" i="2" s="1"/>
  <c r="AD233" i="2"/>
  <c r="Y233" i="2"/>
  <c r="W233" i="2"/>
  <c r="S233" i="2"/>
  <c r="A233" i="2"/>
  <c r="AB232" i="2"/>
  <c r="X232" i="2"/>
  <c r="A232" i="2"/>
  <c r="AF231" i="2"/>
  <c r="AE231" i="2"/>
  <c r="AC231" i="2"/>
  <c r="AB231" i="2"/>
  <c r="AA231" i="2"/>
  <c r="Y231" i="2"/>
  <c r="X231" i="2"/>
  <c r="W231" i="2"/>
  <c r="U231" i="2"/>
  <c r="T231" i="2"/>
  <c r="S231" i="2"/>
  <c r="A231" i="2"/>
  <c r="AD231" i="2" s="1"/>
  <c r="AF230" i="2"/>
  <c r="V230" i="2"/>
  <c r="A230" i="2"/>
  <c r="AA230" i="2" s="1"/>
  <c r="AE229" i="2"/>
  <c r="AD229" i="2"/>
  <c r="AA229" i="2"/>
  <c r="Z229" i="2"/>
  <c r="Y229" i="2"/>
  <c r="V229" i="2"/>
  <c r="U229" i="2"/>
  <c r="S229" i="2"/>
  <c r="A229" i="2"/>
  <c r="AF228" i="2"/>
  <c r="AD228" i="2"/>
  <c r="Z228" i="2"/>
  <c r="Y228" i="2"/>
  <c r="U228" i="2"/>
  <c r="T228" i="2"/>
  <c r="A228" i="2"/>
  <c r="AB228" i="2" s="1"/>
  <c r="AF227" i="2"/>
  <c r="AE227" i="2"/>
  <c r="AC227" i="2"/>
  <c r="AB227" i="2"/>
  <c r="AA227" i="2"/>
  <c r="Y227" i="2"/>
  <c r="X227" i="2"/>
  <c r="W227" i="2"/>
  <c r="U227" i="2"/>
  <c r="T227" i="2"/>
  <c r="S227" i="2"/>
  <c r="A227" i="2"/>
  <c r="AD227" i="2" s="1"/>
  <c r="AE226" i="2"/>
  <c r="AD226" i="2"/>
  <c r="Z226" i="2"/>
  <c r="X226" i="2"/>
  <c r="T226" i="2"/>
  <c r="S226" i="2"/>
  <c r="A226" i="2"/>
  <c r="AF226" i="2" s="1"/>
  <c r="AD225" i="2"/>
  <c r="Y225" i="2"/>
  <c r="W225" i="2"/>
  <c r="S225" i="2"/>
  <c r="A225" i="2"/>
  <c r="AB224" i="2"/>
  <c r="X224" i="2"/>
  <c r="A224" i="2"/>
  <c r="AF223" i="2"/>
  <c r="AE223" i="2"/>
  <c r="AC223" i="2"/>
  <c r="AB223" i="2"/>
  <c r="AA223" i="2"/>
  <c r="Y223" i="2"/>
  <c r="X223" i="2"/>
  <c r="W223" i="2"/>
  <c r="U223" i="2"/>
  <c r="T223" i="2"/>
  <c r="S223" i="2"/>
  <c r="A223" i="2"/>
  <c r="AD223" i="2" s="1"/>
  <c r="AF222" i="2"/>
  <c r="V222" i="2"/>
  <c r="A222" i="2"/>
  <c r="AA222" i="2" s="1"/>
  <c r="AE221" i="2"/>
  <c r="AD221" i="2"/>
  <c r="AA221" i="2"/>
  <c r="Z221" i="2"/>
  <c r="Y221" i="2"/>
  <c r="V221" i="2"/>
  <c r="U221" i="2"/>
  <c r="S221" i="2"/>
  <c r="A221" i="2"/>
  <c r="AF220" i="2"/>
  <c r="AD220" i="2"/>
  <c r="Z220" i="2"/>
  <c r="Y220" i="2"/>
  <c r="U220" i="2"/>
  <c r="T220" i="2"/>
  <c r="A220" i="2"/>
  <c r="AB220" i="2" s="1"/>
  <c r="AF219" i="2"/>
  <c r="AE219" i="2"/>
  <c r="AC219" i="2"/>
  <c r="AB219" i="2"/>
  <c r="AA219" i="2"/>
  <c r="Y219" i="2"/>
  <c r="X219" i="2"/>
  <c r="W219" i="2"/>
  <c r="U219" i="2"/>
  <c r="T219" i="2"/>
  <c r="S219" i="2"/>
  <c r="A219" i="2"/>
  <c r="AD219" i="2" s="1"/>
  <c r="AE218" i="2"/>
  <c r="AD218" i="2"/>
  <c r="Z218" i="2"/>
  <c r="X218" i="2"/>
  <c r="T218" i="2"/>
  <c r="S218" i="2"/>
  <c r="A218" i="2"/>
  <c r="AF218" i="2" s="1"/>
  <c r="AD217" i="2"/>
  <c r="Y217" i="2"/>
  <c r="W217" i="2"/>
  <c r="S217" i="2"/>
  <c r="A217" i="2"/>
  <c r="AB216" i="2"/>
  <c r="X216" i="2"/>
  <c r="A216" i="2"/>
  <c r="AF215" i="2"/>
  <c r="AE215" i="2"/>
  <c r="AC215" i="2"/>
  <c r="AB215" i="2"/>
  <c r="AA215" i="2"/>
  <c r="Y215" i="2"/>
  <c r="X215" i="2"/>
  <c r="W215" i="2"/>
  <c r="U215" i="2"/>
  <c r="T215" i="2"/>
  <c r="S215" i="2"/>
  <c r="A215" i="2"/>
  <c r="AD215" i="2" s="1"/>
  <c r="AF214" i="2"/>
  <c r="V214" i="2"/>
  <c r="A214" i="2"/>
  <c r="AA214" i="2" s="1"/>
  <c r="AE213" i="2"/>
  <c r="AD213" i="2"/>
  <c r="AA213" i="2"/>
  <c r="Z213" i="2"/>
  <c r="Y213" i="2"/>
  <c r="V213" i="2"/>
  <c r="U213" i="2"/>
  <c r="S213" i="2"/>
  <c r="A213" i="2"/>
  <c r="AF212" i="2"/>
  <c r="AD212" i="2"/>
  <c r="Z212" i="2"/>
  <c r="Y212" i="2"/>
  <c r="U212" i="2"/>
  <c r="T212" i="2"/>
  <c r="A212" i="2"/>
  <c r="AB212" i="2" s="1"/>
  <c r="AF211" i="2"/>
  <c r="AE211" i="2"/>
  <c r="AC211" i="2"/>
  <c r="AB211" i="2"/>
  <c r="AA211" i="2"/>
  <c r="Y211" i="2"/>
  <c r="X211" i="2"/>
  <c r="W211" i="2"/>
  <c r="U211" i="2"/>
  <c r="T211" i="2"/>
  <c r="S211" i="2"/>
  <c r="A211" i="2"/>
  <c r="AD211" i="2" s="1"/>
  <c r="AE210" i="2"/>
  <c r="AD210" i="2"/>
  <c r="Z210" i="2"/>
  <c r="X210" i="2"/>
  <c r="T210" i="2"/>
  <c r="S210" i="2"/>
  <c r="A210" i="2"/>
  <c r="AF210" i="2" s="1"/>
  <c r="AD209" i="2"/>
  <c r="Y209" i="2"/>
  <c r="W209" i="2"/>
  <c r="S209" i="2"/>
  <c r="A209" i="2"/>
  <c r="AC208" i="2"/>
  <c r="U208" i="2"/>
  <c r="A208" i="2"/>
  <c r="Y208" i="2" s="1"/>
  <c r="AF207" i="2"/>
  <c r="AE207" i="2"/>
  <c r="AC207" i="2"/>
  <c r="AB207" i="2"/>
  <c r="AA207" i="2"/>
  <c r="Y207" i="2"/>
  <c r="X207" i="2"/>
  <c r="W207" i="2"/>
  <c r="U207" i="2"/>
  <c r="T207" i="2"/>
  <c r="S207" i="2"/>
  <c r="A207" i="2"/>
  <c r="AD207" i="2" s="1"/>
  <c r="AF206" i="2"/>
  <c r="AE206" i="2"/>
  <c r="AB206" i="2"/>
  <c r="AA206" i="2"/>
  <c r="X206" i="2"/>
  <c r="W206" i="2"/>
  <c r="T206" i="2"/>
  <c r="S206" i="2"/>
  <c r="A206" i="2"/>
  <c r="AD206" i="2" s="1"/>
  <c r="AE205" i="2"/>
  <c r="AD205" i="2"/>
  <c r="AA205" i="2"/>
  <c r="W205" i="2"/>
  <c r="V205" i="2"/>
  <c r="S205" i="2"/>
  <c r="A205" i="2"/>
  <c r="AC202" i="2"/>
  <c r="U202" i="2"/>
  <c r="A202" i="2"/>
  <c r="Y202" i="2" s="1"/>
  <c r="AF201" i="2"/>
  <c r="AE201" i="2"/>
  <c r="AC201" i="2"/>
  <c r="AB201" i="2"/>
  <c r="AA201" i="2"/>
  <c r="Y201" i="2"/>
  <c r="X201" i="2"/>
  <c r="W201" i="2"/>
  <c r="U201" i="2"/>
  <c r="T201" i="2"/>
  <c r="S201" i="2"/>
  <c r="A201" i="2"/>
  <c r="AD201" i="2" s="1"/>
  <c r="AF200" i="2"/>
  <c r="AE200" i="2"/>
  <c r="AB200" i="2"/>
  <c r="AA200" i="2"/>
  <c r="X200" i="2"/>
  <c r="W200" i="2"/>
  <c r="T200" i="2"/>
  <c r="S200" i="2"/>
  <c r="A200" i="2"/>
  <c r="AD200" i="2" s="1"/>
  <c r="AE199" i="2"/>
  <c r="AD199" i="2"/>
  <c r="AA199" i="2"/>
  <c r="W199" i="2"/>
  <c r="V199" i="2"/>
  <c r="S199" i="2"/>
  <c r="A199" i="2"/>
  <c r="AC198" i="2"/>
  <c r="U198" i="2"/>
  <c r="A198" i="2"/>
  <c r="Y198" i="2" s="1"/>
  <c r="AF197" i="2"/>
  <c r="AE197" i="2"/>
  <c r="AC197" i="2"/>
  <c r="AB197" i="2"/>
  <c r="AA197" i="2"/>
  <c r="Y197" i="2"/>
  <c r="X197" i="2"/>
  <c r="W197" i="2"/>
  <c r="U197" i="2"/>
  <c r="T197" i="2"/>
  <c r="S197" i="2"/>
  <c r="A197" i="2"/>
  <c r="AD197" i="2" s="1"/>
  <c r="AB196" i="2"/>
  <c r="AA196" i="2"/>
  <c r="V196" i="2"/>
  <c r="T196" i="2"/>
  <c r="A196" i="2"/>
  <c r="AE195" i="2"/>
  <c r="AD195" i="2"/>
  <c r="AA195" i="2"/>
  <c r="Z195" i="2"/>
  <c r="Y195" i="2"/>
  <c r="V195" i="2"/>
  <c r="U195" i="2"/>
  <c r="S195" i="2"/>
  <c r="A195" i="2"/>
  <c r="AD194" i="2"/>
  <c r="Y194" i="2"/>
  <c r="T194" i="2"/>
  <c r="A194" i="2"/>
  <c r="AB194" i="2" s="1"/>
  <c r="AF193" i="2"/>
  <c r="AE193" i="2"/>
  <c r="AC193" i="2"/>
  <c r="AB193" i="2"/>
  <c r="AA193" i="2"/>
  <c r="Y193" i="2"/>
  <c r="X193" i="2"/>
  <c r="W193" i="2"/>
  <c r="U193" i="2"/>
  <c r="T193" i="2"/>
  <c r="S193" i="2"/>
  <c r="A193" i="2"/>
  <c r="AD193" i="2" s="1"/>
  <c r="AD192" i="2"/>
  <c r="X192" i="2"/>
  <c r="S192" i="2"/>
  <c r="A192" i="2"/>
  <c r="AF192" i="2" s="1"/>
  <c r="A191" i="2"/>
  <c r="AF190" i="2"/>
  <c r="AB190" i="2"/>
  <c r="Z190" i="2"/>
  <c r="V190" i="2"/>
  <c r="U190" i="2"/>
  <c r="A190" i="2"/>
  <c r="AF189" i="2"/>
  <c r="AE189" i="2"/>
  <c r="AC189" i="2"/>
  <c r="AB189" i="2"/>
  <c r="AA189" i="2"/>
  <c r="Y189" i="2"/>
  <c r="X189" i="2"/>
  <c r="W189" i="2"/>
  <c r="U189" i="2"/>
  <c r="T189" i="2"/>
  <c r="S189" i="2"/>
  <c r="A189" i="2"/>
  <c r="AD189" i="2" s="1"/>
  <c r="AF188" i="2"/>
  <c r="AE188" i="2"/>
  <c r="AA188" i="2"/>
  <c r="Z188" i="2"/>
  <c r="V188" i="2"/>
  <c r="T188" i="2"/>
  <c r="A188" i="2"/>
  <c r="AE187" i="2"/>
  <c r="AD187" i="2"/>
  <c r="AA187" i="2"/>
  <c r="Z187" i="2"/>
  <c r="Y187" i="2"/>
  <c r="V187" i="2"/>
  <c r="U187" i="2"/>
  <c r="S187" i="2"/>
  <c r="A187" i="2"/>
  <c r="AD186" i="2"/>
  <c r="Y186" i="2"/>
  <c r="T186" i="2"/>
  <c r="A186" i="2"/>
  <c r="AB186" i="2" s="1"/>
  <c r="AF185" i="2"/>
  <c r="AE185" i="2"/>
  <c r="AC185" i="2"/>
  <c r="AB185" i="2"/>
  <c r="AA185" i="2"/>
  <c r="Y185" i="2"/>
  <c r="X185" i="2"/>
  <c r="W185" i="2"/>
  <c r="U185" i="2"/>
  <c r="T185" i="2"/>
  <c r="S185" i="2"/>
  <c r="A185" i="2"/>
  <c r="AD185" i="2" s="1"/>
  <c r="AD184" i="2"/>
  <c r="X184" i="2"/>
  <c r="S184" i="2"/>
  <c r="A184" i="2"/>
  <c r="AF184" i="2" s="1"/>
  <c r="AC183" i="2"/>
  <c r="W183" i="2"/>
  <c r="A183" i="2"/>
  <c r="AF182" i="2"/>
  <c r="AB182" i="2"/>
  <c r="Z182" i="2"/>
  <c r="V182" i="2"/>
  <c r="U182" i="2"/>
  <c r="A182" i="2"/>
  <c r="AF181" i="2"/>
  <c r="AE181" i="2"/>
  <c r="AC181" i="2"/>
  <c r="AB181" i="2"/>
  <c r="AA181" i="2"/>
  <c r="Y181" i="2"/>
  <c r="X181" i="2"/>
  <c r="W181" i="2"/>
  <c r="U181" i="2"/>
  <c r="T181" i="2"/>
  <c r="S181" i="2"/>
  <c r="A181" i="2"/>
  <c r="AD181" i="2" s="1"/>
  <c r="AF180" i="2"/>
  <c r="AE180" i="2"/>
  <c r="AA180" i="2"/>
  <c r="Z180" i="2"/>
  <c r="V180" i="2"/>
  <c r="T180" i="2"/>
  <c r="A180" i="2"/>
  <c r="AE179" i="2"/>
  <c r="AD179" i="2"/>
  <c r="AA179" i="2"/>
  <c r="Z179" i="2"/>
  <c r="Y179" i="2"/>
  <c r="V179" i="2"/>
  <c r="U179" i="2"/>
  <c r="S179" i="2"/>
  <c r="A179" i="2"/>
  <c r="AD178" i="2"/>
  <c r="X178" i="2"/>
  <c r="T178" i="2"/>
  <c r="A178" i="2"/>
  <c r="Y178" i="2" s="1"/>
  <c r="AF177" i="2"/>
  <c r="AE177" i="2"/>
  <c r="AC177" i="2"/>
  <c r="AB177" i="2"/>
  <c r="AA177" i="2"/>
  <c r="Y177" i="2"/>
  <c r="X177" i="2"/>
  <c r="W177" i="2"/>
  <c r="U177" i="2"/>
  <c r="T177" i="2"/>
  <c r="S177" i="2"/>
  <c r="A177" i="2"/>
  <c r="AD177" i="2" s="1"/>
  <c r="X176" i="2"/>
  <c r="A176" i="2"/>
  <c r="AC175" i="2"/>
  <c r="A175" i="2"/>
  <c r="AF174" i="2"/>
  <c r="AB174" i="2"/>
  <c r="Z174" i="2"/>
  <c r="V174" i="2"/>
  <c r="U174" i="2"/>
  <c r="A174" i="2"/>
  <c r="AF173" i="2"/>
  <c r="AE173" i="2"/>
  <c r="AC173" i="2"/>
  <c r="AB173" i="2"/>
  <c r="AA173" i="2"/>
  <c r="Y173" i="2"/>
  <c r="X173" i="2"/>
  <c r="W173" i="2"/>
  <c r="U173" i="2"/>
  <c r="T173" i="2"/>
  <c r="S173" i="2"/>
  <c r="A173" i="2"/>
  <c r="AD173" i="2" s="1"/>
  <c r="AF172" i="2"/>
  <c r="AE172" i="2"/>
  <c r="AA172" i="2"/>
  <c r="Z172" i="2"/>
  <c r="V172" i="2"/>
  <c r="T172" i="2"/>
  <c r="A172" i="2"/>
  <c r="AE171" i="2"/>
  <c r="AD171" i="2"/>
  <c r="AA171" i="2"/>
  <c r="Z171" i="2"/>
  <c r="Y171" i="2"/>
  <c r="V171" i="2"/>
  <c r="U171" i="2"/>
  <c r="S171" i="2"/>
  <c r="A171" i="2"/>
  <c r="AC170" i="2"/>
  <c r="A170" i="2"/>
  <c r="AF169" i="2"/>
  <c r="AE169" i="2"/>
  <c r="AC169" i="2"/>
  <c r="AB169" i="2"/>
  <c r="AA169" i="2"/>
  <c r="Y169" i="2"/>
  <c r="X169" i="2"/>
  <c r="W169" i="2"/>
  <c r="U169" i="2"/>
  <c r="T169" i="2"/>
  <c r="S169" i="2"/>
  <c r="A169" i="2"/>
  <c r="AD169" i="2" s="1"/>
  <c r="X168" i="2"/>
  <c r="W168" i="2"/>
  <c r="A168" i="2"/>
  <c r="AA167" i="2"/>
  <c r="A167" i="2"/>
  <c r="AF166" i="2"/>
  <c r="AB166" i="2"/>
  <c r="Z166" i="2"/>
  <c r="V166" i="2"/>
  <c r="U166" i="2"/>
  <c r="A166" i="2"/>
  <c r="AF165" i="2"/>
  <c r="AE165" i="2"/>
  <c r="AC165" i="2"/>
  <c r="AB165" i="2"/>
  <c r="AA165" i="2"/>
  <c r="Y165" i="2"/>
  <c r="X165" i="2"/>
  <c r="W165" i="2"/>
  <c r="U165" i="2"/>
  <c r="T165" i="2"/>
  <c r="S165" i="2"/>
  <c r="A165" i="2"/>
  <c r="AD165" i="2" s="1"/>
  <c r="AF162" i="2"/>
  <c r="AE162" i="2"/>
  <c r="AA162" i="2"/>
  <c r="Z162" i="2"/>
  <c r="V162" i="2"/>
  <c r="T162" i="2"/>
  <c r="A162" i="2"/>
  <c r="AE161" i="2"/>
  <c r="AD161" i="2"/>
  <c r="AA161" i="2"/>
  <c r="Z161" i="2"/>
  <c r="Y161" i="2"/>
  <c r="V161" i="2"/>
  <c r="U161" i="2"/>
  <c r="S161" i="2"/>
  <c r="A161" i="2"/>
  <c r="Y160" i="2"/>
  <c r="A160" i="2"/>
  <c r="AF159" i="2"/>
  <c r="AE159" i="2"/>
  <c r="AC159" i="2"/>
  <c r="AB159" i="2"/>
  <c r="AA159" i="2"/>
  <c r="Y159" i="2"/>
  <c r="X159" i="2"/>
  <c r="W159" i="2"/>
  <c r="U159" i="2"/>
  <c r="T159" i="2"/>
  <c r="S159" i="2"/>
  <c r="A159" i="2"/>
  <c r="AD159" i="2" s="1"/>
  <c r="AD158" i="2"/>
  <c r="X158" i="2"/>
  <c r="W158" i="2"/>
  <c r="S158" i="2"/>
  <c r="A158" i="2"/>
  <c r="W157" i="2"/>
  <c r="A157" i="2"/>
  <c r="AD156" i="2"/>
  <c r="Y156" i="2"/>
  <c r="V156" i="2"/>
  <c r="A156" i="2"/>
  <c r="AF155" i="2"/>
  <c r="AC155" i="2"/>
  <c r="AB155" i="2"/>
  <c r="Y155" i="2"/>
  <c r="X155" i="2"/>
  <c r="U155" i="2"/>
  <c r="T155" i="2"/>
  <c r="A155" i="2"/>
  <c r="AE155" i="2" s="1"/>
  <c r="AF154" i="2"/>
  <c r="AE154" i="2"/>
  <c r="AC154" i="2"/>
  <c r="AB154" i="2"/>
  <c r="AA154" i="2"/>
  <c r="Y154" i="2"/>
  <c r="X154" i="2"/>
  <c r="W154" i="2"/>
  <c r="U154" i="2"/>
  <c r="T154" i="2"/>
  <c r="S154" i="2"/>
  <c r="A154" i="2"/>
  <c r="AD154" i="2" s="1"/>
  <c r="AE153" i="2"/>
  <c r="AD153" i="2"/>
  <c r="W153" i="2"/>
  <c r="V153" i="2"/>
  <c r="A153" i="2"/>
  <c r="AD152" i="2"/>
  <c r="AC152" i="2"/>
  <c r="Y152" i="2"/>
  <c r="V152" i="2"/>
  <c r="U152" i="2"/>
  <c r="A152" i="2"/>
  <c r="AF151" i="2"/>
  <c r="AC151" i="2"/>
  <c r="AB151" i="2"/>
  <c r="Y151" i="2"/>
  <c r="X151" i="2"/>
  <c r="U151" i="2"/>
  <c r="T151" i="2"/>
  <c r="A151" i="2"/>
  <c r="AE151" i="2" s="1"/>
  <c r="AF150" i="2"/>
  <c r="AE150" i="2"/>
  <c r="AC150" i="2"/>
  <c r="AB150" i="2"/>
  <c r="AA150" i="2"/>
  <c r="Y150" i="2"/>
  <c r="X150" i="2"/>
  <c r="W150" i="2"/>
  <c r="U150" i="2"/>
  <c r="T150" i="2"/>
  <c r="S150" i="2"/>
  <c r="A150" i="2"/>
  <c r="AD150" i="2" s="1"/>
  <c r="AF149" i="2"/>
  <c r="AE149" i="2"/>
  <c r="AD149" i="2"/>
  <c r="AA149" i="2"/>
  <c r="Z149" i="2"/>
  <c r="X149" i="2"/>
  <c r="V149" i="2"/>
  <c r="T149" i="2"/>
  <c r="S149" i="2"/>
  <c r="A149" i="2"/>
  <c r="W148" i="2"/>
  <c r="A148" i="2"/>
  <c r="AC148" i="2" s="1"/>
  <c r="AB147" i="2"/>
  <c r="V147" i="2"/>
  <c r="A147" i="2"/>
  <c r="AF146" i="2"/>
  <c r="AE146" i="2"/>
  <c r="AC146" i="2"/>
  <c r="AB146" i="2"/>
  <c r="AA146" i="2"/>
  <c r="Y146" i="2"/>
  <c r="X146" i="2"/>
  <c r="W146" i="2"/>
  <c r="U146" i="2"/>
  <c r="T146" i="2"/>
  <c r="S146" i="2"/>
  <c r="A146" i="2"/>
  <c r="AD146" i="2" s="1"/>
  <c r="AF145" i="2"/>
  <c r="AA145" i="2"/>
  <c r="V145" i="2"/>
  <c r="A145" i="2"/>
  <c r="AE144" i="2"/>
  <c r="AA144" i="2"/>
  <c r="Z144" i="2"/>
  <c r="V144" i="2"/>
  <c r="U144" i="2"/>
  <c r="A144" i="2"/>
  <c r="AF143" i="2"/>
  <c r="AD143" i="2"/>
  <c r="AB143" i="2"/>
  <c r="Z143" i="2"/>
  <c r="Y143" i="2"/>
  <c r="V143" i="2"/>
  <c r="U143" i="2"/>
  <c r="T143" i="2"/>
  <c r="A143" i="2"/>
  <c r="AF142" i="2"/>
  <c r="AE142" i="2"/>
  <c r="AC142" i="2"/>
  <c r="AB142" i="2"/>
  <c r="AA142" i="2"/>
  <c r="Y142" i="2"/>
  <c r="X142" i="2"/>
  <c r="W142" i="2"/>
  <c r="U142" i="2"/>
  <c r="T142" i="2"/>
  <c r="S142" i="2"/>
  <c r="A142" i="2"/>
  <c r="AD142" i="2" s="1"/>
  <c r="AF141" i="2"/>
  <c r="AE141" i="2"/>
  <c r="AD141" i="2"/>
  <c r="AA141" i="2"/>
  <c r="Z141" i="2"/>
  <c r="X141" i="2"/>
  <c r="V141" i="2"/>
  <c r="T141" i="2"/>
  <c r="S141" i="2"/>
  <c r="A141" i="2"/>
  <c r="A140" i="2"/>
  <c r="AB139" i="2"/>
  <c r="V139" i="2"/>
  <c r="A139" i="2"/>
  <c r="AF138" i="2"/>
  <c r="AE138" i="2"/>
  <c r="AC138" i="2"/>
  <c r="AB138" i="2"/>
  <c r="AA138" i="2"/>
  <c r="Y138" i="2"/>
  <c r="X138" i="2"/>
  <c r="W138" i="2"/>
  <c r="U138" i="2"/>
  <c r="T138" i="2"/>
  <c r="S138" i="2"/>
  <c r="A138" i="2"/>
  <c r="AD138" i="2" s="1"/>
  <c r="AF137" i="2"/>
  <c r="AA137" i="2"/>
  <c r="V137" i="2"/>
  <c r="A137" i="2"/>
  <c r="AF136" i="2"/>
  <c r="AC136" i="2"/>
  <c r="AB136" i="2"/>
  <c r="Y136" i="2"/>
  <c r="X136" i="2"/>
  <c r="U136" i="2"/>
  <c r="T136" i="2"/>
  <c r="A136" i="2"/>
  <c r="AE136" i="2" s="1"/>
  <c r="AF135" i="2"/>
  <c r="AE135" i="2"/>
  <c r="AC135" i="2"/>
  <c r="AB135" i="2"/>
  <c r="AA135" i="2"/>
  <c r="Y135" i="2"/>
  <c r="X135" i="2"/>
  <c r="W135" i="2"/>
  <c r="U135" i="2"/>
  <c r="T135" i="2"/>
  <c r="S135" i="2"/>
  <c r="A135" i="2"/>
  <c r="AD135" i="2" s="1"/>
  <c r="AD134" i="2"/>
  <c r="Z134" i="2"/>
  <c r="A134" i="2"/>
  <c r="AC133" i="2"/>
  <c r="Y133" i="2"/>
  <c r="U133" i="2"/>
  <c r="A133" i="2"/>
  <c r="AF133" i="2" s="1"/>
  <c r="AF132" i="2"/>
  <c r="AC132" i="2"/>
  <c r="AB132" i="2"/>
  <c r="Y132" i="2"/>
  <c r="X132" i="2"/>
  <c r="U132" i="2"/>
  <c r="T132" i="2"/>
  <c r="A132" i="2"/>
  <c r="AE132" i="2" s="1"/>
  <c r="AF131" i="2"/>
  <c r="AE131" i="2"/>
  <c r="AC131" i="2"/>
  <c r="AB131" i="2"/>
  <c r="AA131" i="2"/>
  <c r="Y131" i="2"/>
  <c r="X131" i="2"/>
  <c r="W131" i="2"/>
  <c r="U131" i="2"/>
  <c r="T131" i="2"/>
  <c r="S131" i="2"/>
  <c r="A131" i="2"/>
  <c r="AD131" i="2" s="1"/>
  <c r="AD130" i="2"/>
  <c r="A130" i="2"/>
  <c r="AC129" i="2"/>
  <c r="Y129" i="2"/>
  <c r="U129" i="2"/>
  <c r="A129" i="2"/>
  <c r="AF129" i="2" s="1"/>
  <c r="AF128" i="2"/>
  <c r="AC128" i="2"/>
  <c r="AB128" i="2"/>
  <c r="Y128" i="2"/>
  <c r="X128" i="2"/>
  <c r="U128" i="2"/>
  <c r="T128" i="2"/>
  <c r="A128" i="2"/>
  <c r="AE128" i="2" s="1"/>
  <c r="AF127" i="2"/>
  <c r="AE127" i="2"/>
  <c r="AC127" i="2"/>
  <c r="AB127" i="2"/>
  <c r="AA127" i="2"/>
  <c r="Y127" i="2"/>
  <c r="X127" i="2"/>
  <c r="W127" i="2"/>
  <c r="U127" i="2"/>
  <c r="T127" i="2"/>
  <c r="S127" i="2"/>
  <c r="A127" i="2"/>
  <c r="AD127" i="2" s="1"/>
  <c r="AD126" i="2"/>
  <c r="A126" i="2"/>
  <c r="AC125" i="2"/>
  <c r="Y125" i="2"/>
  <c r="U125" i="2"/>
  <c r="A125" i="2"/>
  <c r="AF125" i="2" s="1"/>
  <c r="AF122" i="2"/>
  <c r="AC122" i="2"/>
  <c r="AB122" i="2"/>
  <c r="Y122" i="2"/>
  <c r="X122" i="2"/>
  <c r="U122" i="2"/>
  <c r="T122" i="2"/>
  <c r="A122" i="2"/>
  <c r="AE122" i="2" s="1"/>
  <c r="AF121" i="2"/>
  <c r="AE121" i="2"/>
  <c r="AC121" i="2"/>
  <c r="AB121" i="2"/>
  <c r="AA121" i="2"/>
  <c r="Y121" i="2"/>
  <c r="X121" i="2"/>
  <c r="W121" i="2"/>
  <c r="U121" i="2"/>
  <c r="T121" i="2"/>
  <c r="S121" i="2"/>
  <c r="A121" i="2"/>
  <c r="AD121" i="2" s="1"/>
  <c r="AD120" i="2"/>
  <c r="A120" i="2"/>
  <c r="AC119" i="2"/>
  <c r="Y119" i="2"/>
  <c r="U119" i="2"/>
  <c r="A119" i="2"/>
  <c r="AF119" i="2" s="1"/>
  <c r="AF118" i="2"/>
  <c r="AC118" i="2"/>
  <c r="AB118" i="2"/>
  <c r="Y118" i="2"/>
  <c r="X118" i="2"/>
  <c r="U118" i="2"/>
  <c r="T118" i="2"/>
  <c r="A118" i="2"/>
  <c r="AE118" i="2" s="1"/>
  <c r="AF117" i="2"/>
  <c r="AE117" i="2"/>
  <c r="AC117" i="2"/>
  <c r="AB117" i="2"/>
  <c r="AA117" i="2"/>
  <c r="Y117" i="2"/>
  <c r="X117" i="2"/>
  <c r="W117" i="2"/>
  <c r="U117" i="2"/>
  <c r="T117" i="2"/>
  <c r="S117" i="2"/>
  <c r="A117" i="2"/>
  <c r="AD117" i="2" s="1"/>
  <c r="AD116" i="2"/>
  <c r="A116" i="2"/>
  <c r="AC115" i="2"/>
  <c r="Y115" i="2"/>
  <c r="U115" i="2"/>
  <c r="A115" i="2"/>
  <c r="AF115" i="2" s="1"/>
  <c r="AF114" i="2"/>
  <c r="AC114" i="2"/>
  <c r="AB114" i="2"/>
  <c r="Y114" i="2"/>
  <c r="X114" i="2"/>
  <c r="U114" i="2"/>
  <c r="T114" i="2"/>
  <c r="A114" i="2"/>
  <c r="AE114" i="2" s="1"/>
  <c r="AF113" i="2"/>
  <c r="AE113" i="2"/>
  <c r="AC113" i="2"/>
  <c r="AB113" i="2"/>
  <c r="AA113" i="2"/>
  <c r="Y113" i="2"/>
  <c r="X113" i="2"/>
  <c r="W113" i="2"/>
  <c r="U113" i="2"/>
  <c r="T113" i="2"/>
  <c r="S113" i="2"/>
  <c r="A113" i="2"/>
  <c r="AD113" i="2" s="1"/>
  <c r="AE112" i="2"/>
  <c r="W112" i="2"/>
  <c r="A112" i="2"/>
  <c r="AD111" i="2"/>
  <c r="Y111" i="2"/>
  <c r="V111" i="2"/>
  <c r="A111" i="2"/>
  <c r="AF110" i="2"/>
  <c r="AC110" i="2"/>
  <c r="AB110" i="2"/>
  <c r="Y110" i="2"/>
  <c r="X110" i="2"/>
  <c r="U110" i="2"/>
  <c r="T110" i="2"/>
  <c r="A110" i="2"/>
  <c r="AE110" i="2" s="1"/>
  <c r="AF109" i="2"/>
  <c r="AE109" i="2"/>
  <c r="AC109" i="2"/>
  <c r="AB109" i="2"/>
  <c r="AA109" i="2"/>
  <c r="Y109" i="2"/>
  <c r="X109" i="2"/>
  <c r="W109" i="2"/>
  <c r="U109" i="2"/>
  <c r="T109" i="2"/>
  <c r="S109" i="2"/>
  <c r="A109" i="2"/>
  <c r="AD109" i="2" s="1"/>
  <c r="AE108" i="2"/>
  <c r="AD108" i="2"/>
  <c r="W108" i="2"/>
  <c r="V108" i="2"/>
  <c r="A108" i="2"/>
  <c r="AD107" i="2"/>
  <c r="AC107" i="2"/>
  <c r="Y107" i="2"/>
  <c r="V107" i="2"/>
  <c r="U107" i="2"/>
  <c r="A107" i="2"/>
  <c r="AF106" i="2"/>
  <c r="AC106" i="2"/>
  <c r="AB106" i="2"/>
  <c r="Y106" i="2"/>
  <c r="X106" i="2"/>
  <c r="U106" i="2"/>
  <c r="T106" i="2"/>
  <c r="A106" i="2"/>
  <c r="AE106" i="2" s="1"/>
  <c r="AF105" i="2"/>
  <c r="AE105" i="2"/>
  <c r="AC105" i="2"/>
  <c r="AB105" i="2"/>
  <c r="AA105" i="2"/>
  <c r="Y105" i="2"/>
  <c r="X105" i="2"/>
  <c r="W105" i="2"/>
  <c r="U105" i="2"/>
  <c r="T105" i="2"/>
  <c r="S105" i="2"/>
  <c r="A105" i="2"/>
  <c r="AD105" i="2" s="1"/>
  <c r="AE104" i="2"/>
  <c r="AD104" i="2"/>
  <c r="AA104" i="2"/>
  <c r="W104" i="2"/>
  <c r="V104" i="2"/>
  <c r="S104" i="2"/>
  <c r="A104" i="2"/>
  <c r="A103" i="2"/>
  <c r="AF102" i="2"/>
  <c r="AC102" i="2"/>
  <c r="AB102" i="2"/>
  <c r="Y102" i="2"/>
  <c r="X102" i="2"/>
  <c r="U102" i="2"/>
  <c r="T102" i="2"/>
  <c r="A102" i="2"/>
  <c r="AE102" i="2" s="1"/>
  <c r="AF101" i="2"/>
  <c r="AE101" i="2"/>
  <c r="AC101" i="2"/>
  <c r="AB101" i="2"/>
  <c r="AA101" i="2"/>
  <c r="Y101" i="2"/>
  <c r="X101" i="2"/>
  <c r="W101" i="2"/>
  <c r="U101" i="2"/>
  <c r="T101" i="2"/>
  <c r="S101" i="2"/>
  <c r="A101" i="2"/>
  <c r="AD101" i="2" s="1"/>
  <c r="A100" i="2"/>
  <c r="AA99" i="2"/>
  <c r="Z99" i="2"/>
  <c r="V99" i="2"/>
  <c r="U99" i="2"/>
  <c r="A99" i="2"/>
  <c r="AD98" i="2"/>
  <c r="Y98" i="2"/>
  <c r="U98" i="2"/>
  <c r="A98" i="2"/>
  <c r="AF97" i="2"/>
  <c r="AC97" i="2"/>
  <c r="AB97" i="2"/>
  <c r="Y97" i="2"/>
  <c r="X97" i="2"/>
  <c r="U97" i="2"/>
  <c r="T97" i="2"/>
  <c r="A97" i="2"/>
  <c r="AE97" i="2" s="1"/>
  <c r="AF96" i="2"/>
  <c r="AE96" i="2"/>
  <c r="AB96" i="2"/>
  <c r="AA96" i="2"/>
  <c r="Y96" i="2"/>
  <c r="X96" i="2"/>
  <c r="W96" i="2"/>
  <c r="U96" i="2"/>
  <c r="T96" i="2"/>
  <c r="S96" i="2"/>
  <c r="A96" i="2"/>
  <c r="AD96" i="2" s="1"/>
  <c r="A95" i="2"/>
  <c r="AC94" i="2"/>
  <c r="Y94" i="2"/>
  <c r="U94" i="2"/>
  <c r="A94" i="2"/>
  <c r="AF94" i="2" s="1"/>
  <c r="AF93" i="2"/>
  <c r="AC93" i="2"/>
  <c r="AB93" i="2"/>
  <c r="Y93" i="2"/>
  <c r="X93" i="2"/>
  <c r="U93" i="2"/>
  <c r="T93" i="2"/>
  <c r="A93" i="2"/>
  <c r="AE93" i="2" s="1"/>
  <c r="AF92" i="2"/>
  <c r="AE92" i="2"/>
  <c r="AB92" i="2"/>
  <c r="AA92" i="2"/>
  <c r="X92" i="2"/>
  <c r="W92" i="2"/>
  <c r="U92" i="2"/>
  <c r="T92" i="2"/>
  <c r="S92" i="2"/>
  <c r="A92" i="2"/>
  <c r="AD92" i="2" s="1"/>
  <c r="Z91" i="2"/>
  <c r="A91" i="2"/>
  <c r="AD91" i="2" s="1"/>
  <c r="AC90" i="2"/>
  <c r="Y90" i="2"/>
  <c r="U90" i="2"/>
  <c r="A90" i="2"/>
  <c r="AF90" i="2" s="1"/>
  <c r="AF89" i="2"/>
  <c r="AC89" i="2"/>
  <c r="AB89" i="2"/>
  <c r="Y89" i="2"/>
  <c r="X89" i="2"/>
  <c r="U89" i="2"/>
  <c r="T89" i="2"/>
  <c r="A89" i="2"/>
  <c r="AE89" i="2" s="1"/>
  <c r="AF88" i="2"/>
  <c r="AE88" i="2"/>
  <c r="AB88" i="2"/>
  <c r="AA88" i="2"/>
  <c r="X88" i="2"/>
  <c r="W88" i="2"/>
  <c r="T88" i="2"/>
  <c r="S88" i="2"/>
  <c r="A88" i="2"/>
  <c r="AD88" i="2" s="1"/>
  <c r="AD87" i="2"/>
  <c r="V87" i="2"/>
  <c r="A87" i="2"/>
  <c r="AC86" i="2"/>
  <c r="Y86" i="2"/>
  <c r="U86" i="2"/>
  <c r="A86" i="2"/>
  <c r="AF86" i="2" s="1"/>
  <c r="AF85" i="2"/>
  <c r="AC85" i="2"/>
  <c r="AB85" i="2"/>
  <c r="Y85" i="2"/>
  <c r="X85" i="2"/>
  <c r="U85" i="2"/>
  <c r="T85" i="2"/>
  <c r="A85" i="2"/>
  <c r="AE85" i="2" s="1"/>
  <c r="AF82" i="2"/>
  <c r="AE82" i="2"/>
  <c r="AB82" i="2"/>
  <c r="AA82" i="2"/>
  <c r="X82" i="2"/>
  <c r="W82" i="2"/>
  <c r="T82" i="2"/>
  <c r="S82" i="2"/>
  <c r="A82" i="2"/>
  <c r="AD82" i="2" s="1"/>
  <c r="A81" i="2"/>
  <c r="AC80" i="2"/>
  <c r="Y80" i="2"/>
  <c r="U80" i="2"/>
  <c r="A80" i="2"/>
  <c r="AF80" i="2" s="1"/>
  <c r="AF79" i="2"/>
  <c r="AC79" i="2"/>
  <c r="AB79" i="2"/>
  <c r="Y79" i="2"/>
  <c r="X79" i="2"/>
  <c r="U79" i="2"/>
  <c r="T79" i="2"/>
  <c r="A79" i="2"/>
  <c r="AE79" i="2" s="1"/>
  <c r="AF78" i="2"/>
  <c r="AE78" i="2"/>
  <c r="AB78" i="2"/>
  <c r="AA78" i="2"/>
  <c r="X78" i="2"/>
  <c r="W78" i="2"/>
  <c r="T78" i="2"/>
  <c r="S78" i="2"/>
  <c r="A78" i="2"/>
  <c r="AD78" i="2" s="1"/>
  <c r="AD77" i="2"/>
  <c r="Z77" i="2"/>
  <c r="V77" i="2"/>
  <c r="A77" i="2"/>
  <c r="AC76" i="2"/>
  <c r="Y76" i="2"/>
  <c r="U76" i="2"/>
  <c r="A76" i="2"/>
  <c r="AF76" i="2" s="1"/>
  <c r="AF75" i="2"/>
  <c r="AC75" i="2"/>
  <c r="AB75" i="2"/>
  <c r="Y75" i="2"/>
  <c r="X75" i="2"/>
  <c r="U75" i="2"/>
  <c r="T75" i="2"/>
  <c r="A75" i="2"/>
  <c r="AE75" i="2" s="1"/>
  <c r="AF74" i="2"/>
  <c r="AE74" i="2"/>
  <c r="AB74" i="2"/>
  <c r="AA74" i="2"/>
  <c r="X74" i="2"/>
  <c r="W74" i="2"/>
  <c r="T74" i="2"/>
  <c r="S74" i="2"/>
  <c r="A74" i="2"/>
  <c r="AD74" i="2" s="1"/>
  <c r="Z73" i="2"/>
  <c r="A73" i="2"/>
  <c r="AD73" i="2" s="1"/>
  <c r="AC72" i="2"/>
  <c r="Y72" i="2"/>
  <c r="U72" i="2"/>
  <c r="A72" i="2"/>
  <c r="AF72" i="2" s="1"/>
  <c r="AF71" i="2"/>
  <c r="AC71" i="2"/>
  <c r="AB71" i="2"/>
  <c r="Y71" i="2"/>
  <c r="X71" i="2"/>
  <c r="U71" i="2"/>
  <c r="T71" i="2"/>
  <c r="A71" i="2"/>
  <c r="AE71" i="2" s="1"/>
  <c r="AF70" i="2"/>
  <c r="AE70" i="2"/>
  <c r="AB70" i="2"/>
  <c r="AA70" i="2"/>
  <c r="X70" i="2"/>
  <c r="W70" i="2"/>
  <c r="T70" i="2"/>
  <c r="S70" i="2"/>
  <c r="A70" i="2"/>
  <c r="AD70" i="2" s="1"/>
  <c r="AD69" i="2"/>
  <c r="V69" i="2"/>
  <c r="A69" i="2"/>
  <c r="AC68" i="2"/>
  <c r="Y68" i="2"/>
  <c r="U68" i="2"/>
  <c r="A68" i="2"/>
  <c r="AF68" i="2" s="1"/>
  <c r="AF67" i="2"/>
  <c r="AC67" i="2"/>
  <c r="AB67" i="2"/>
  <c r="Y67" i="2"/>
  <c r="X67" i="2"/>
  <c r="U67" i="2"/>
  <c r="T67" i="2"/>
  <c r="A67" i="2"/>
  <c r="AE67" i="2" s="1"/>
  <c r="AF66" i="2"/>
  <c r="AE66" i="2"/>
  <c r="AB66" i="2"/>
  <c r="AA66" i="2"/>
  <c r="X66" i="2"/>
  <c r="W66" i="2"/>
  <c r="U66" i="2"/>
  <c r="T66" i="2"/>
  <c r="S66" i="2"/>
  <c r="A66" i="2"/>
  <c r="AD66" i="2" s="1"/>
  <c r="AD65" i="2"/>
  <c r="Z65" i="2"/>
  <c r="V65" i="2"/>
  <c r="A65" i="2"/>
  <c r="AC64" i="2"/>
  <c r="Y64" i="2"/>
  <c r="U64" i="2"/>
  <c r="A64" i="2"/>
  <c r="AF64" i="2" s="1"/>
  <c r="AF63" i="2"/>
  <c r="AC63" i="2"/>
  <c r="AB63" i="2"/>
  <c r="Y63" i="2"/>
  <c r="X63" i="2"/>
  <c r="U63" i="2"/>
  <c r="T63" i="2"/>
  <c r="A63" i="2"/>
  <c r="AE63" i="2" s="1"/>
  <c r="AF62" i="2"/>
  <c r="AE62" i="2"/>
  <c r="AC62" i="2"/>
  <c r="AB62" i="2"/>
  <c r="AA62" i="2"/>
  <c r="Y62" i="2"/>
  <c r="X62" i="2"/>
  <c r="W62" i="2"/>
  <c r="U62" i="2"/>
  <c r="T62" i="2"/>
  <c r="S62" i="2"/>
  <c r="A62" i="2"/>
  <c r="AD62" i="2" s="1"/>
  <c r="AD61" i="2"/>
  <c r="Z61" i="2"/>
  <c r="V61" i="2"/>
  <c r="A61" i="2"/>
  <c r="AC60" i="2"/>
  <c r="Y60" i="2"/>
  <c r="U60" i="2"/>
  <c r="A60" i="2"/>
  <c r="AF60" i="2" s="1"/>
  <c r="AF59" i="2"/>
  <c r="AC59" i="2"/>
  <c r="AB59" i="2"/>
  <c r="Y59" i="2"/>
  <c r="X59" i="2"/>
  <c r="U59" i="2"/>
  <c r="T59" i="2"/>
  <c r="A59" i="2"/>
  <c r="AE59" i="2" s="1"/>
  <c r="AF58" i="2"/>
  <c r="AE58" i="2"/>
  <c r="AB58" i="2"/>
  <c r="AA58" i="2"/>
  <c r="Y58" i="2"/>
  <c r="X58" i="2"/>
  <c r="W58" i="2"/>
  <c r="U58" i="2"/>
  <c r="T58" i="2"/>
  <c r="S58" i="2"/>
  <c r="A58" i="2"/>
  <c r="AD58" i="2" s="1"/>
  <c r="A57" i="2"/>
  <c r="AC56" i="2"/>
  <c r="Y56" i="2"/>
  <c r="U56" i="2"/>
  <c r="A56" i="2"/>
  <c r="AF56" i="2" s="1"/>
  <c r="AF55" i="2"/>
  <c r="AC55" i="2"/>
  <c r="AB55" i="2"/>
  <c r="Y55" i="2"/>
  <c r="X55" i="2"/>
  <c r="U55" i="2"/>
  <c r="T55" i="2"/>
  <c r="A55" i="2"/>
  <c r="AE55" i="2" s="1"/>
  <c r="AF54" i="2"/>
  <c r="AE54" i="2"/>
  <c r="AB54" i="2"/>
  <c r="AA54" i="2"/>
  <c r="X54" i="2"/>
  <c r="W54" i="2"/>
  <c r="U54" i="2"/>
  <c r="T54" i="2"/>
  <c r="S54" i="2"/>
  <c r="A54" i="2"/>
  <c r="AD54" i="2" s="1"/>
  <c r="Z53" i="2"/>
  <c r="A53" i="2"/>
  <c r="AD53" i="2" s="1"/>
  <c r="AC52" i="2"/>
  <c r="Y52" i="2"/>
  <c r="U52" i="2"/>
  <c r="A52" i="2"/>
  <c r="AF52" i="2" s="1"/>
  <c r="AF51" i="2"/>
  <c r="AC51" i="2"/>
  <c r="AB51" i="2"/>
  <c r="Y51" i="2"/>
  <c r="X51" i="2"/>
  <c r="U51" i="2"/>
  <c r="T51" i="2"/>
  <c r="A51" i="2"/>
  <c r="AE51" i="2" s="1"/>
  <c r="AF50" i="2"/>
  <c r="AE50" i="2"/>
  <c r="AB50" i="2"/>
  <c r="AA50" i="2"/>
  <c r="X50" i="2"/>
  <c r="W50" i="2"/>
  <c r="T50" i="2"/>
  <c r="S50" i="2"/>
  <c r="A50" i="2"/>
  <c r="AD50" i="2" s="1"/>
  <c r="AD49" i="2"/>
  <c r="V49" i="2"/>
  <c r="A49" i="2"/>
  <c r="AC48" i="2"/>
  <c r="Y48" i="2"/>
  <c r="U48" i="2"/>
  <c r="A48" i="2"/>
  <c r="AF48" i="2" s="1"/>
  <c r="AF47" i="2"/>
  <c r="AC47" i="2"/>
  <c r="AB47" i="2"/>
  <c r="Y47" i="2"/>
  <c r="X47" i="2"/>
  <c r="U47" i="2"/>
  <c r="T47" i="2"/>
  <c r="A47" i="2"/>
  <c r="AE47" i="2" s="1"/>
  <c r="AF46" i="2"/>
  <c r="AE46" i="2"/>
  <c r="AB46" i="2"/>
  <c r="AA46" i="2"/>
  <c r="X46" i="2"/>
  <c r="W46" i="2"/>
  <c r="T46" i="2"/>
  <c r="S46" i="2"/>
  <c r="A46" i="2"/>
  <c r="AD46" i="2" s="1"/>
  <c r="A45" i="2"/>
  <c r="AC41" i="2"/>
  <c r="Y41" i="2"/>
  <c r="U41" i="2"/>
  <c r="A41" i="2"/>
  <c r="AF41" i="2" s="1"/>
  <c r="AF40" i="2"/>
  <c r="AC40" i="2"/>
  <c r="AB40" i="2"/>
  <c r="Y40" i="2"/>
  <c r="X40" i="2"/>
  <c r="U40" i="2"/>
  <c r="T40" i="2"/>
  <c r="A40" i="2"/>
  <c r="AE40" i="2" s="1"/>
  <c r="AF39" i="2"/>
  <c r="AE39" i="2"/>
  <c r="AB39" i="2"/>
  <c r="AA39" i="2"/>
  <c r="X39" i="2"/>
  <c r="W39" i="2"/>
  <c r="T39" i="2"/>
  <c r="S39" i="2"/>
  <c r="A39" i="2"/>
  <c r="AD39" i="2" s="1"/>
  <c r="AD38" i="2"/>
  <c r="Z38" i="2"/>
  <c r="V38" i="2"/>
  <c r="A38" i="2"/>
  <c r="AC37" i="2"/>
  <c r="Y37" i="2"/>
  <c r="U37" i="2"/>
  <c r="A37" i="2"/>
  <c r="AF37" i="2" s="1"/>
  <c r="AF36" i="2"/>
  <c r="AC36" i="2"/>
  <c r="AB36" i="2"/>
  <c r="Y36" i="2"/>
  <c r="X36" i="2"/>
  <c r="U36" i="2"/>
  <c r="T36" i="2"/>
  <c r="A36" i="2"/>
  <c r="AE36" i="2" s="1"/>
  <c r="AF35" i="2"/>
  <c r="AE35" i="2"/>
  <c r="AB35" i="2"/>
  <c r="AA35" i="2"/>
  <c r="X35" i="2"/>
  <c r="W35" i="2"/>
  <c r="T35" i="2"/>
  <c r="S35" i="2"/>
  <c r="A35" i="2"/>
  <c r="AD35" i="2" s="1"/>
  <c r="Z34" i="2"/>
  <c r="A34" i="2"/>
  <c r="AD34" i="2" s="1"/>
  <c r="AC33" i="2"/>
  <c r="Y33" i="2"/>
  <c r="U33" i="2"/>
  <c r="A33" i="2"/>
  <c r="AF33" i="2" s="1"/>
  <c r="AF32" i="2"/>
  <c r="AC32" i="2"/>
  <c r="AB32" i="2"/>
  <c r="Y32" i="2"/>
  <c r="X32" i="2"/>
  <c r="U32" i="2"/>
  <c r="T32" i="2"/>
  <c r="A32" i="2"/>
  <c r="AE32" i="2" s="1"/>
  <c r="AF31" i="2"/>
  <c r="AE31" i="2"/>
  <c r="AB31" i="2"/>
  <c r="AA31" i="2"/>
  <c r="X31" i="2"/>
  <c r="W31" i="2"/>
  <c r="T31" i="2"/>
  <c r="S31" i="2"/>
  <c r="A31" i="2"/>
  <c r="AD31" i="2" s="1"/>
  <c r="AD30" i="2"/>
  <c r="V30" i="2"/>
  <c r="A30" i="2"/>
  <c r="AC29" i="2"/>
  <c r="Y29" i="2"/>
  <c r="U29" i="2"/>
  <c r="A29" i="2"/>
  <c r="AF29" i="2" s="1"/>
  <c r="AF28" i="2"/>
  <c r="AC28" i="2"/>
  <c r="AB28" i="2"/>
  <c r="Y28" i="2"/>
  <c r="X28" i="2"/>
  <c r="U28" i="2"/>
  <c r="T28" i="2"/>
  <c r="A28" i="2"/>
  <c r="AE28" i="2" s="1"/>
  <c r="AF27" i="2"/>
  <c r="AE27" i="2"/>
  <c r="AB27" i="2"/>
  <c r="AA27" i="2"/>
  <c r="X27" i="2"/>
  <c r="W27" i="2"/>
  <c r="T27" i="2"/>
  <c r="S27" i="2"/>
  <c r="A27" i="2"/>
  <c r="AD27" i="2" s="1"/>
  <c r="A26" i="2"/>
  <c r="AC25" i="2"/>
  <c r="Y25" i="2"/>
  <c r="U25" i="2"/>
  <c r="A25" i="2"/>
  <c r="AF25" i="2" s="1"/>
  <c r="AF24" i="2"/>
  <c r="AC24" i="2"/>
  <c r="AB24" i="2"/>
  <c r="Y24" i="2"/>
  <c r="X24" i="2"/>
  <c r="U24" i="2"/>
  <c r="T24" i="2"/>
  <c r="A24" i="2"/>
  <c r="AE24" i="2" s="1"/>
  <c r="AF23" i="2"/>
  <c r="AE23" i="2"/>
  <c r="AB23" i="2"/>
  <c r="AA23" i="2"/>
  <c r="X23" i="2"/>
  <c r="W23" i="2"/>
  <c r="T23" i="2"/>
  <c r="S23" i="2"/>
  <c r="A23" i="2"/>
  <c r="AD23" i="2" s="1"/>
  <c r="AD22" i="2"/>
  <c r="Z22" i="2"/>
  <c r="V22" i="2"/>
  <c r="A22" i="2"/>
  <c r="AC21" i="2"/>
  <c r="Y21" i="2"/>
  <c r="U21" i="2"/>
  <c r="A21" i="2"/>
  <c r="AF21" i="2" s="1"/>
  <c r="AF20" i="2"/>
  <c r="AC20" i="2"/>
  <c r="AB20" i="2"/>
  <c r="Y20" i="2"/>
  <c r="X20" i="2"/>
  <c r="U20" i="2"/>
  <c r="T20" i="2"/>
  <c r="A20" i="2"/>
  <c r="AE20" i="2" s="1"/>
  <c r="AF19" i="2"/>
  <c r="AE19" i="2"/>
  <c r="AB19" i="2"/>
  <c r="AA19" i="2"/>
  <c r="X19" i="2"/>
  <c r="W19" i="2"/>
  <c r="T19" i="2"/>
  <c r="S19" i="2"/>
  <c r="A19" i="2"/>
  <c r="AD19" i="2" s="1"/>
  <c r="Z18" i="2"/>
  <c r="A18" i="2"/>
  <c r="AD18" i="2" s="1"/>
  <c r="AC17" i="2"/>
  <c r="Y17" i="2"/>
  <c r="U17" i="2"/>
  <c r="A17" i="2"/>
  <c r="AF17" i="2" s="1"/>
  <c r="AF16" i="2"/>
  <c r="AC16" i="2"/>
  <c r="AB16" i="2"/>
  <c r="Y16" i="2"/>
  <c r="X16" i="2"/>
  <c r="U16" i="2"/>
  <c r="T16" i="2"/>
  <c r="A16" i="2"/>
  <c r="AE16" i="2" s="1"/>
  <c r="AF15" i="2"/>
  <c r="AE15" i="2"/>
  <c r="AB15" i="2"/>
  <c r="AA15" i="2"/>
  <c r="X15" i="2"/>
  <c r="W15" i="2"/>
  <c r="T15" i="2"/>
  <c r="S15" i="2"/>
  <c r="A15" i="2"/>
  <c r="AD15" i="2" s="1"/>
  <c r="AD14" i="2"/>
  <c r="V14" i="2"/>
  <c r="A14" i="2"/>
  <c r="AC13" i="2"/>
  <c r="Y13" i="2"/>
  <c r="U13" i="2"/>
  <c r="A13" i="2"/>
  <c r="AF13" i="2" s="1"/>
  <c r="AF12" i="2"/>
  <c r="AC12" i="2"/>
  <c r="AB12" i="2"/>
  <c r="Y12" i="2"/>
  <c r="X12" i="2"/>
  <c r="U12" i="2"/>
  <c r="T12" i="2"/>
  <c r="A12" i="2"/>
  <c r="AE12" i="2" s="1"/>
  <c r="AF11" i="2"/>
  <c r="AE11" i="2"/>
  <c r="AB11" i="2"/>
  <c r="AA11" i="2"/>
  <c r="X11" i="2"/>
  <c r="W11" i="2"/>
  <c r="T11" i="2"/>
  <c r="S11" i="2"/>
  <c r="A11" i="2"/>
  <c r="AD11" i="2" s="1"/>
  <c r="A10" i="2"/>
  <c r="AC9" i="2"/>
  <c r="Y9" i="2"/>
  <c r="U9" i="2"/>
  <c r="A9" i="2"/>
  <c r="AF9" i="2" s="1"/>
  <c r="AF8" i="2"/>
  <c r="AC8" i="2"/>
  <c r="AB8" i="2"/>
  <c r="Y8" i="2"/>
  <c r="X8" i="2"/>
  <c r="U8" i="2"/>
  <c r="T8" i="2"/>
  <c r="S8" i="2"/>
  <c r="A8" i="2"/>
  <c r="AE8" i="2" s="1"/>
  <c r="AF7" i="2"/>
  <c r="AE7" i="2"/>
  <c r="AB7" i="2"/>
  <c r="AA7" i="2"/>
  <c r="X7" i="2"/>
  <c r="W7" i="2"/>
  <c r="T7" i="2"/>
  <c r="S7" i="2"/>
  <c r="A7" i="2"/>
  <c r="AD7" i="2" s="1"/>
  <c r="Z6" i="2"/>
  <c r="A6" i="2"/>
  <c r="AD6" i="2" s="1"/>
  <c r="AC5" i="2"/>
  <c r="Y5" i="2"/>
  <c r="U5" i="2"/>
  <c r="A5" i="2"/>
  <c r="AF5" i="2" s="1"/>
  <c r="AF4" i="2"/>
  <c r="AC4" i="2"/>
  <c r="AB4" i="2"/>
  <c r="Y4" i="2"/>
  <c r="X4" i="2"/>
  <c r="U4" i="2"/>
  <c r="T4" i="2"/>
  <c r="A4" i="2"/>
  <c r="AE4" i="2" s="1"/>
  <c r="AF3" i="2"/>
  <c r="AE3" i="2"/>
  <c r="AB3" i="2"/>
  <c r="AA3" i="2"/>
  <c r="X3" i="2"/>
  <c r="W3" i="2"/>
  <c r="T3" i="2"/>
  <c r="S3" i="2"/>
  <c r="A3" i="2"/>
  <c r="AD3" i="2" s="1"/>
  <c r="J266" i="1"/>
  <c r="I266" i="1"/>
  <c r="G266" i="1"/>
  <c r="F266" i="1"/>
  <c r="G5" i="5" s="1"/>
  <c r="H5" i="5" s="1"/>
  <c r="J5" i="5" s="1"/>
  <c r="A266" i="1"/>
  <c r="J265" i="1"/>
  <c r="I265" i="1"/>
  <c r="G265" i="1"/>
  <c r="F265" i="1"/>
  <c r="A265" i="1"/>
  <c r="J264" i="1"/>
  <c r="I264" i="1"/>
  <c r="G264" i="1"/>
  <c r="F264" i="1"/>
  <c r="A264" i="1"/>
  <c r="J263" i="1"/>
  <c r="I263" i="1"/>
  <c r="G263" i="1"/>
  <c r="F263" i="1"/>
  <c r="A263" i="1"/>
  <c r="J262" i="1"/>
  <c r="I262" i="1"/>
  <c r="G262" i="1"/>
  <c r="F262" i="1"/>
  <c r="A262" i="1"/>
  <c r="J261" i="1"/>
  <c r="I261" i="1"/>
  <c r="G261" i="1"/>
  <c r="F261" i="1"/>
  <c r="A261" i="1"/>
  <c r="J260" i="1"/>
  <c r="I260" i="1"/>
  <c r="G260" i="1"/>
  <c r="F260" i="1"/>
  <c r="A260" i="1"/>
  <c r="J259" i="1"/>
  <c r="I259" i="1"/>
  <c r="G259" i="1"/>
  <c r="F259" i="1"/>
  <c r="A259" i="1"/>
  <c r="J258" i="1"/>
  <c r="I258" i="1"/>
  <c r="G258" i="1"/>
  <c r="F258" i="1"/>
  <c r="A258" i="1"/>
  <c r="J257" i="1"/>
  <c r="I257" i="1"/>
  <c r="G257" i="1"/>
  <c r="F257" i="1"/>
  <c r="A257" i="1"/>
  <c r="J256" i="1"/>
  <c r="I256" i="1"/>
  <c r="G256" i="1"/>
  <c r="F256" i="1"/>
  <c r="A256" i="1"/>
  <c r="J255" i="1"/>
  <c r="I255" i="1"/>
  <c r="G255" i="1"/>
  <c r="F255" i="1"/>
  <c r="A255" i="1"/>
  <c r="J254" i="1"/>
  <c r="I254" i="1"/>
  <c r="G254" i="1"/>
  <c r="F254" i="1"/>
  <c r="A254" i="1"/>
  <c r="J253" i="1"/>
  <c r="I253" i="1"/>
  <c r="G253" i="1"/>
  <c r="F253" i="1"/>
  <c r="A253" i="1"/>
  <c r="J252" i="1"/>
  <c r="I252" i="1"/>
  <c r="G252" i="1"/>
  <c r="F252" i="1"/>
  <c r="A252" i="1"/>
  <c r="J251" i="1"/>
  <c r="I251" i="1"/>
  <c r="G251" i="1"/>
  <c r="F251" i="1"/>
  <c r="A251" i="1"/>
  <c r="J250" i="1"/>
  <c r="I250" i="1"/>
  <c r="G250" i="1"/>
  <c r="F250" i="1"/>
  <c r="A250" i="1"/>
  <c r="J249" i="1"/>
  <c r="I249" i="1"/>
  <c r="G249" i="1"/>
  <c r="F249" i="1"/>
  <c r="A249" i="1"/>
  <c r="J248" i="1"/>
  <c r="I248" i="1"/>
  <c r="G248" i="1"/>
  <c r="F248" i="1"/>
  <c r="A248" i="1"/>
  <c r="J247" i="1"/>
  <c r="I247" i="1"/>
  <c r="G247" i="1"/>
  <c r="F247" i="1"/>
  <c r="A247" i="1"/>
  <c r="J246" i="1"/>
  <c r="I246" i="1"/>
  <c r="G246" i="1"/>
  <c r="F246" i="1"/>
  <c r="A246" i="1"/>
  <c r="J245" i="1"/>
  <c r="I245" i="1"/>
  <c r="G245" i="1"/>
  <c r="F245" i="1"/>
  <c r="A245" i="1"/>
  <c r="J244" i="1"/>
  <c r="I244" i="1"/>
  <c r="G244" i="1"/>
  <c r="F244" i="1"/>
  <c r="A244" i="1"/>
  <c r="J243" i="1"/>
  <c r="I243" i="1"/>
  <c r="F243" i="1"/>
  <c r="A243" i="1"/>
  <c r="J242" i="1"/>
  <c r="I242" i="1"/>
  <c r="G242" i="1"/>
  <c r="F242" i="1"/>
  <c r="A242" i="1"/>
  <c r="J241" i="1"/>
  <c r="I241" i="1"/>
  <c r="G241" i="1"/>
  <c r="F241" i="1"/>
  <c r="A241" i="1"/>
  <c r="J240" i="1"/>
  <c r="I240" i="1"/>
  <c r="G240" i="1"/>
  <c r="F240" i="1"/>
  <c r="A240" i="1"/>
  <c r="J239" i="1"/>
  <c r="I239" i="1"/>
  <c r="G239" i="1"/>
  <c r="F239" i="1"/>
  <c r="A239" i="1"/>
  <c r="J238" i="1"/>
  <c r="I238" i="1"/>
  <c r="G238" i="1"/>
  <c r="F238" i="1"/>
  <c r="A238" i="1"/>
  <c r="J237" i="1"/>
  <c r="I237" i="1"/>
  <c r="G237" i="1"/>
  <c r="F237" i="1"/>
  <c r="A237" i="1"/>
  <c r="J236" i="1"/>
  <c r="I236" i="1"/>
  <c r="G236" i="1"/>
  <c r="F236" i="1"/>
  <c r="A236" i="1"/>
  <c r="J235" i="1"/>
  <c r="I235" i="1"/>
  <c r="G235" i="1"/>
  <c r="F235" i="1"/>
  <c r="A235" i="1"/>
  <c r="J234" i="1"/>
  <c r="G6" i="5" s="1"/>
  <c r="H6" i="5" s="1"/>
  <c r="J6" i="5" s="1"/>
  <c r="I234" i="1"/>
  <c r="G234" i="1"/>
  <c r="F234" i="1"/>
  <c r="A234" i="1"/>
  <c r="J233" i="1"/>
  <c r="I233" i="1"/>
  <c r="G233" i="1"/>
  <c r="F233" i="1"/>
  <c r="A233" i="1"/>
  <c r="J232" i="1"/>
  <c r="I232" i="1"/>
  <c r="G232" i="1"/>
  <c r="F232" i="1"/>
  <c r="A232" i="1"/>
  <c r="J231" i="1"/>
  <c r="I231" i="1"/>
  <c r="G231" i="1"/>
  <c r="F231" i="1"/>
  <c r="A231" i="1"/>
  <c r="L230" i="1"/>
  <c r="J230" i="1"/>
  <c r="I230" i="1"/>
  <c r="G230" i="1"/>
  <c r="F230" i="1"/>
  <c r="A230" i="1"/>
  <c r="L229" i="1"/>
  <c r="J229" i="1"/>
  <c r="I229" i="1"/>
  <c r="G229" i="1"/>
  <c r="F229" i="1"/>
  <c r="A229" i="1"/>
  <c r="L228" i="1"/>
  <c r="J228" i="1"/>
  <c r="I228" i="1"/>
  <c r="G228" i="1"/>
  <c r="F228" i="1"/>
  <c r="A228" i="1"/>
  <c r="L227" i="1"/>
  <c r="J227" i="1"/>
  <c r="I227" i="1"/>
  <c r="G227" i="1"/>
  <c r="F227" i="1"/>
  <c r="A227" i="1"/>
  <c r="L226" i="1"/>
  <c r="J226" i="1"/>
  <c r="I226" i="1"/>
  <c r="G226" i="1"/>
  <c r="F226" i="1"/>
  <c r="A226" i="1"/>
  <c r="L225" i="1"/>
  <c r="J225" i="1"/>
  <c r="I225" i="1"/>
  <c r="G225" i="1"/>
  <c r="F225" i="1"/>
  <c r="A225" i="1"/>
  <c r="L224" i="1"/>
  <c r="J224" i="1"/>
  <c r="I224" i="1"/>
  <c r="G224" i="1"/>
  <c r="F224" i="1"/>
  <c r="A224" i="1"/>
  <c r="L223" i="1"/>
  <c r="J223" i="1"/>
  <c r="I223" i="1"/>
  <c r="G223" i="1"/>
  <c r="F223" i="1"/>
  <c r="A223" i="1"/>
  <c r="L222" i="1"/>
  <c r="J222" i="1"/>
  <c r="I222" i="1"/>
  <c r="G222" i="1"/>
  <c r="F222" i="1"/>
  <c r="A222" i="1"/>
  <c r="L221" i="1"/>
  <c r="J221" i="1"/>
  <c r="I221" i="1"/>
  <c r="G221" i="1"/>
  <c r="F221" i="1"/>
  <c r="A221" i="1"/>
  <c r="L220" i="1"/>
  <c r="J220" i="1"/>
  <c r="I220" i="1"/>
  <c r="G220" i="1"/>
  <c r="F220" i="1"/>
  <c r="A220" i="1"/>
  <c r="L219" i="1"/>
  <c r="J219" i="1"/>
  <c r="I219" i="1"/>
  <c r="G219" i="1"/>
  <c r="F219" i="1"/>
  <c r="A219" i="1"/>
  <c r="L218" i="1"/>
  <c r="J218" i="1"/>
  <c r="I218" i="1"/>
  <c r="G218" i="1"/>
  <c r="F218" i="1"/>
  <c r="A218" i="1"/>
  <c r="L217" i="1"/>
  <c r="J217" i="1"/>
  <c r="I217" i="1"/>
  <c r="G217" i="1"/>
  <c r="F217" i="1"/>
  <c r="A217" i="1"/>
  <c r="L216" i="1"/>
  <c r="J216" i="1"/>
  <c r="I216" i="1"/>
  <c r="G216" i="1"/>
  <c r="F216" i="1"/>
  <c r="A216" i="1"/>
  <c r="L215" i="1"/>
  <c r="J215" i="1"/>
  <c r="I215" i="1"/>
  <c r="G215" i="1"/>
  <c r="F215" i="1"/>
  <c r="A215" i="1"/>
  <c r="L214" i="1"/>
  <c r="J214" i="1"/>
  <c r="I214" i="1"/>
  <c r="G214" i="1"/>
  <c r="F214" i="1"/>
  <c r="A214" i="1"/>
  <c r="L213" i="1"/>
  <c r="J213" i="1"/>
  <c r="I213" i="1"/>
  <c r="G213" i="1"/>
  <c r="F213" i="1"/>
  <c r="A213" i="1"/>
  <c r="L212" i="1"/>
  <c r="J212" i="1"/>
  <c r="I212" i="1"/>
  <c r="G212" i="1"/>
  <c r="F212" i="1"/>
  <c r="A212" i="1"/>
  <c r="L211" i="1"/>
  <c r="J211" i="1"/>
  <c r="I211" i="1"/>
  <c r="G211" i="1"/>
  <c r="F211" i="1"/>
  <c r="A211" i="1"/>
  <c r="L210" i="1"/>
  <c r="J210" i="1"/>
  <c r="I210" i="1"/>
  <c r="G210" i="1"/>
  <c r="F210" i="1"/>
  <c r="A210" i="1"/>
  <c r="L209" i="1"/>
  <c r="J209" i="1"/>
  <c r="I209" i="1"/>
  <c r="G209" i="1"/>
  <c r="F209" i="1"/>
  <c r="A209" i="1"/>
  <c r="L208" i="1"/>
  <c r="J208" i="1"/>
  <c r="I208" i="1"/>
  <c r="G208" i="1"/>
  <c r="F208" i="1"/>
  <c r="A208" i="1"/>
  <c r="L207" i="1"/>
  <c r="J207" i="1"/>
  <c r="I207" i="1"/>
  <c r="G207" i="1"/>
  <c r="F207" i="1"/>
  <c r="A207" i="1"/>
  <c r="L206" i="1"/>
  <c r="J206" i="1"/>
  <c r="I206" i="1"/>
  <c r="G206" i="1"/>
  <c r="F206" i="1"/>
  <c r="A206" i="1"/>
  <c r="L205" i="1"/>
  <c r="J205" i="1"/>
  <c r="I205" i="1"/>
  <c r="G205" i="1"/>
  <c r="F205" i="1"/>
  <c r="A205" i="1"/>
  <c r="L204" i="1"/>
  <c r="J204" i="1"/>
  <c r="I204" i="1"/>
  <c r="G204" i="1"/>
  <c r="F204" i="1"/>
  <c r="A204" i="1"/>
  <c r="L203" i="1"/>
  <c r="J203" i="1"/>
  <c r="I203" i="1"/>
  <c r="G203" i="1"/>
  <c r="F203" i="1"/>
  <c r="A203" i="1"/>
  <c r="L202" i="1"/>
  <c r="J202" i="1"/>
  <c r="I202" i="1"/>
  <c r="G202" i="1"/>
  <c r="F202" i="1"/>
  <c r="A202" i="1"/>
  <c r="L201" i="1"/>
  <c r="J201" i="1"/>
  <c r="I201" i="1"/>
  <c r="G201" i="1"/>
  <c r="F201" i="1"/>
  <c r="A201" i="1"/>
  <c r="L200" i="1"/>
  <c r="J200" i="1"/>
  <c r="I200" i="1"/>
  <c r="G200" i="1"/>
  <c r="F200" i="1"/>
  <c r="A200" i="1"/>
  <c r="L199" i="1"/>
  <c r="J199" i="1"/>
  <c r="I199" i="1"/>
  <c r="G199" i="1"/>
  <c r="F199" i="1"/>
  <c r="A199" i="1"/>
  <c r="L198" i="1"/>
  <c r="J198" i="1"/>
  <c r="I198" i="1"/>
  <c r="G198" i="1"/>
  <c r="F198" i="1"/>
  <c r="A198" i="1"/>
  <c r="L197" i="1"/>
  <c r="J197" i="1"/>
  <c r="I197" i="1"/>
  <c r="G197" i="1"/>
  <c r="F197" i="1"/>
  <c r="A197" i="1"/>
  <c r="L196" i="1"/>
  <c r="J196" i="1"/>
  <c r="I196" i="1"/>
  <c r="G196" i="1"/>
  <c r="F196" i="1"/>
  <c r="A196" i="1"/>
  <c r="L195" i="1"/>
  <c r="J195" i="1"/>
  <c r="I195" i="1"/>
  <c r="G195" i="1"/>
  <c r="F195" i="1"/>
  <c r="A195" i="1"/>
  <c r="L194" i="1"/>
  <c r="J194" i="1"/>
  <c r="I194" i="1"/>
  <c r="G194" i="1"/>
  <c r="F194" i="1"/>
  <c r="A194" i="1"/>
  <c r="L193" i="1"/>
  <c r="J193" i="1"/>
  <c r="I193" i="1"/>
  <c r="G193" i="1"/>
  <c r="F193" i="1"/>
  <c r="A193" i="1"/>
  <c r="L192" i="1"/>
  <c r="J192" i="1"/>
  <c r="I192" i="1"/>
  <c r="G192" i="1"/>
  <c r="F192" i="1"/>
  <c r="A192" i="1"/>
  <c r="L191" i="1"/>
  <c r="J191" i="1"/>
  <c r="I191" i="1"/>
  <c r="G191" i="1"/>
  <c r="F191" i="1"/>
  <c r="A191" i="1"/>
  <c r="L190" i="1"/>
  <c r="J190" i="1"/>
  <c r="I190" i="1"/>
  <c r="G190" i="1"/>
  <c r="F190" i="1"/>
  <c r="A190" i="1"/>
  <c r="L189" i="1"/>
  <c r="J189" i="1"/>
  <c r="I189" i="1"/>
  <c r="G189" i="1"/>
  <c r="F189" i="1"/>
  <c r="A189" i="1"/>
  <c r="L188" i="1"/>
  <c r="J188" i="1"/>
  <c r="I188" i="1"/>
  <c r="G188" i="1"/>
  <c r="F188" i="1"/>
  <c r="A188" i="1"/>
  <c r="L187" i="1"/>
  <c r="J187" i="1"/>
  <c r="I187" i="1"/>
  <c r="G187" i="1"/>
  <c r="F187" i="1"/>
  <c r="A187" i="1"/>
  <c r="L186" i="1"/>
  <c r="J186" i="1"/>
  <c r="I186" i="1"/>
  <c r="G186" i="1"/>
  <c r="F186" i="1"/>
  <c r="A186" i="1"/>
  <c r="L185" i="1"/>
  <c r="J185" i="1"/>
  <c r="I185" i="1"/>
  <c r="G185" i="1"/>
  <c r="F185" i="1"/>
  <c r="A185" i="1"/>
  <c r="L184" i="1"/>
  <c r="J184" i="1"/>
  <c r="I184" i="1"/>
  <c r="G184" i="1"/>
  <c r="F184" i="1"/>
  <c r="A184" i="1"/>
  <c r="L183" i="1"/>
  <c r="J183" i="1"/>
  <c r="I183" i="1"/>
  <c r="G183" i="1"/>
  <c r="F183" i="1"/>
  <c r="A183" i="1"/>
  <c r="L182" i="1"/>
  <c r="J182" i="1"/>
  <c r="I182" i="1"/>
  <c r="G182" i="1"/>
  <c r="F182" i="1"/>
  <c r="A182" i="1"/>
  <c r="L181" i="1"/>
  <c r="J181" i="1"/>
  <c r="I181" i="1"/>
  <c r="G181" i="1"/>
  <c r="F181" i="1"/>
  <c r="A181" i="1"/>
  <c r="L180" i="1"/>
  <c r="J180" i="1"/>
  <c r="I180" i="1"/>
  <c r="G180" i="1"/>
  <c r="F180" i="1"/>
  <c r="A180" i="1"/>
  <c r="L179" i="1"/>
  <c r="J179" i="1"/>
  <c r="I179" i="1"/>
  <c r="G179" i="1"/>
  <c r="F179" i="1"/>
  <c r="A179" i="1"/>
  <c r="L178" i="1"/>
  <c r="J178" i="1"/>
  <c r="I178" i="1"/>
  <c r="G178" i="1"/>
  <c r="F178" i="1"/>
  <c r="A178" i="1"/>
  <c r="L177" i="1"/>
  <c r="J177" i="1"/>
  <c r="I177" i="1"/>
  <c r="G177" i="1"/>
  <c r="F177" i="1"/>
  <c r="A177" i="1"/>
  <c r="L176" i="1"/>
  <c r="J176" i="1"/>
  <c r="I176" i="1"/>
  <c r="G176" i="1"/>
  <c r="F176" i="1"/>
  <c r="A176" i="1"/>
  <c r="L175" i="1"/>
  <c r="J175" i="1"/>
  <c r="I175" i="1"/>
  <c r="G175" i="1"/>
  <c r="F175" i="1"/>
  <c r="A175" i="1"/>
  <c r="L174" i="1"/>
  <c r="J174" i="1"/>
  <c r="I174" i="1"/>
  <c r="G174" i="1"/>
  <c r="F174" i="1"/>
  <c r="A174" i="1"/>
  <c r="L173" i="1"/>
  <c r="J173" i="1"/>
  <c r="I173" i="1"/>
  <c r="G173" i="1"/>
  <c r="F173" i="1"/>
  <c r="A173" i="1"/>
  <c r="L172" i="1"/>
  <c r="J172" i="1"/>
  <c r="I172" i="1"/>
  <c r="G172" i="1"/>
  <c r="F172" i="1"/>
  <c r="A172" i="1"/>
  <c r="L171" i="1"/>
  <c r="J171" i="1"/>
  <c r="I171" i="1"/>
  <c r="G171" i="1"/>
  <c r="F171" i="1"/>
  <c r="A171" i="1"/>
  <c r="L170" i="1"/>
  <c r="J170" i="1"/>
  <c r="I170" i="1"/>
  <c r="G170" i="1"/>
  <c r="F170" i="1"/>
  <c r="A170" i="1"/>
  <c r="L169" i="1"/>
  <c r="J169" i="1"/>
  <c r="I169" i="1"/>
  <c r="G169" i="1"/>
  <c r="F169" i="1"/>
  <c r="A169" i="1"/>
  <c r="L168" i="1"/>
  <c r="J168" i="1"/>
  <c r="I168" i="1"/>
  <c r="G168" i="1"/>
  <c r="F168" i="1"/>
  <c r="A168" i="1"/>
  <c r="L167" i="1"/>
  <c r="J167" i="1"/>
  <c r="I167" i="1"/>
  <c r="G167" i="1"/>
  <c r="F167" i="1"/>
  <c r="A167" i="1"/>
  <c r="L166" i="1"/>
  <c r="J166" i="1"/>
  <c r="I166" i="1"/>
  <c r="G166" i="1"/>
  <c r="F166" i="1"/>
  <c r="A166" i="1"/>
  <c r="L165" i="1"/>
  <c r="J165" i="1"/>
  <c r="I165" i="1"/>
  <c r="G165" i="1"/>
  <c r="F165" i="1"/>
  <c r="A165" i="1"/>
  <c r="L164" i="1"/>
  <c r="J164" i="1"/>
  <c r="I164" i="1"/>
  <c r="G164" i="1"/>
  <c r="F164" i="1"/>
  <c r="A164" i="1"/>
  <c r="L163" i="1"/>
  <c r="J163" i="1"/>
  <c r="I163" i="1"/>
  <c r="G163" i="1"/>
  <c r="F163" i="1"/>
  <c r="A163" i="1"/>
  <c r="L162" i="1"/>
  <c r="J162" i="1"/>
  <c r="I162" i="1"/>
  <c r="G162" i="1"/>
  <c r="F162" i="1"/>
  <c r="A162" i="1"/>
  <c r="L161" i="1"/>
  <c r="J161" i="1"/>
  <c r="I161" i="1"/>
  <c r="G161" i="1"/>
  <c r="F161" i="1"/>
  <c r="A161" i="1"/>
  <c r="L160" i="1"/>
  <c r="J160" i="1"/>
  <c r="I160" i="1"/>
  <c r="G160" i="1"/>
  <c r="F160" i="1"/>
  <c r="A160" i="1"/>
  <c r="L159" i="1"/>
  <c r="J159" i="1"/>
  <c r="I159" i="1"/>
  <c r="G159" i="1"/>
  <c r="F159" i="1"/>
  <c r="A159" i="1"/>
  <c r="L158" i="1"/>
  <c r="J158" i="1"/>
  <c r="I158" i="1"/>
  <c r="G158" i="1"/>
  <c r="F158" i="1"/>
  <c r="A158" i="1"/>
  <c r="L157" i="1"/>
  <c r="J157" i="1"/>
  <c r="I157" i="1"/>
  <c r="G157" i="1"/>
  <c r="F157" i="1"/>
  <c r="A157" i="1"/>
  <c r="L156" i="1"/>
  <c r="J156" i="1"/>
  <c r="I156" i="1"/>
  <c r="G156" i="1"/>
  <c r="F156" i="1"/>
  <c r="A156" i="1"/>
  <c r="L155" i="1"/>
  <c r="J155" i="1"/>
  <c r="I155" i="1"/>
  <c r="G155" i="1"/>
  <c r="F155" i="1"/>
  <c r="A155" i="1"/>
  <c r="L154" i="1"/>
  <c r="J154" i="1"/>
  <c r="I154" i="1"/>
  <c r="G154" i="1"/>
  <c r="F154" i="1"/>
  <c r="A154" i="1"/>
  <c r="L153" i="1"/>
  <c r="J153" i="1"/>
  <c r="I153" i="1"/>
  <c r="G153" i="1"/>
  <c r="F153" i="1"/>
  <c r="A153" i="1"/>
  <c r="L152" i="1"/>
  <c r="J152" i="1"/>
  <c r="I152" i="1"/>
  <c r="G152" i="1"/>
  <c r="F152" i="1"/>
  <c r="A152" i="1"/>
  <c r="L151" i="1"/>
  <c r="J151" i="1"/>
  <c r="I151" i="1"/>
  <c r="G151" i="1"/>
  <c r="F151" i="1"/>
  <c r="A151" i="1"/>
  <c r="L150" i="1"/>
  <c r="J150" i="1"/>
  <c r="I150" i="1"/>
  <c r="G150" i="1"/>
  <c r="F150" i="1"/>
  <c r="A150" i="1"/>
  <c r="L149" i="1"/>
  <c r="J149" i="1"/>
  <c r="I149" i="1"/>
  <c r="G149" i="1"/>
  <c r="F149" i="1"/>
  <c r="A149" i="1"/>
  <c r="L148" i="1"/>
  <c r="J148" i="1"/>
  <c r="I148" i="1"/>
  <c r="G148" i="1"/>
  <c r="F148" i="1"/>
  <c r="A148" i="1"/>
  <c r="L147" i="1"/>
  <c r="J147" i="1"/>
  <c r="I147" i="1"/>
  <c r="G147" i="1"/>
  <c r="F147" i="1"/>
  <c r="A147" i="1"/>
  <c r="L146" i="1"/>
  <c r="J146" i="1"/>
  <c r="I146" i="1"/>
  <c r="G146" i="1"/>
  <c r="F146" i="1"/>
  <c r="A146" i="1"/>
  <c r="L145" i="1"/>
  <c r="J145" i="1"/>
  <c r="I145" i="1"/>
  <c r="G145" i="1"/>
  <c r="F145" i="1"/>
  <c r="A145" i="1"/>
  <c r="L144" i="1"/>
  <c r="J144" i="1"/>
  <c r="I144" i="1"/>
  <c r="G144" i="1"/>
  <c r="F144" i="1"/>
  <c r="A144" i="1"/>
  <c r="L143" i="1"/>
  <c r="J143" i="1"/>
  <c r="I143" i="1"/>
  <c r="G143" i="1"/>
  <c r="F143" i="1"/>
  <c r="A143" i="1"/>
  <c r="L142" i="1"/>
  <c r="J142" i="1"/>
  <c r="I142" i="1"/>
  <c r="G142" i="1"/>
  <c r="F142" i="1"/>
  <c r="A142" i="1"/>
  <c r="L141" i="1"/>
  <c r="J141" i="1"/>
  <c r="I141" i="1"/>
  <c r="G141" i="1"/>
  <c r="F141" i="1"/>
  <c r="A141" i="1"/>
  <c r="L140" i="1"/>
  <c r="J140" i="1"/>
  <c r="I140" i="1"/>
  <c r="G140" i="1"/>
  <c r="F140" i="1"/>
  <c r="A140" i="1"/>
  <c r="L139" i="1"/>
  <c r="J139" i="1"/>
  <c r="I139" i="1"/>
  <c r="G139" i="1"/>
  <c r="F139" i="1"/>
  <c r="A139" i="1"/>
  <c r="L138" i="1"/>
  <c r="J138" i="1"/>
  <c r="I138" i="1"/>
  <c r="G138" i="1"/>
  <c r="F138" i="1"/>
  <c r="A138" i="1"/>
  <c r="L137" i="1"/>
  <c r="J137" i="1"/>
  <c r="I137" i="1"/>
  <c r="G137" i="1"/>
  <c r="F137" i="1"/>
  <c r="A137" i="1"/>
  <c r="L136" i="1"/>
  <c r="J136" i="1"/>
  <c r="I136" i="1"/>
  <c r="G136" i="1"/>
  <c r="F136" i="1"/>
  <c r="A136" i="1"/>
  <c r="L135" i="1"/>
  <c r="J135" i="1"/>
  <c r="I135" i="1"/>
  <c r="G135" i="1"/>
  <c r="F135" i="1"/>
  <c r="A135" i="1"/>
  <c r="L134" i="1"/>
  <c r="J134" i="1"/>
  <c r="I134" i="1"/>
  <c r="G134" i="1"/>
  <c r="F134" i="1"/>
  <c r="A134" i="1"/>
  <c r="L133" i="1"/>
  <c r="J133" i="1"/>
  <c r="I133" i="1"/>
  <c r="G133" i="1"/>
  <c r="F133" i="1"/>
  <c r="A133" i="1"/>
  <c r="L132" i="1"/>
  <c r="J132" i="1"/>
  <c r="I132" i="1"/>
  <c r="G132" i="1"/>
  <c r="F132" i="1"/>
  <c r="A132" i="1"/>
  <c r="L131" i="1"/>
  <c r="J131" i="1"/>
  <c r="I131" i="1"/>
  <c r="G131" i="1"/>
  <c r="F131" i="1"/>
  <c r="A131" i="1"/>
  <c r="L130" i="1"/>
  <c r="J130" i="1"/>
  <c r="I130" i="1"/>
  <c r="G130" i="1"/>
  <c r="F130" i="1"/>
  <c r="A130" i="1"/>
  <c r="L129" i="1"/>
  <c r="J129" i="1"/>
  <c r="I129" i="1"/>
  <c r="G129" i="1"/>
  <c r="F129" i="1"/>
  <c r="A129" i="1"/>
  <c r="L128" i="1"/>
  <c r="J128" i="1"/>
  <c r="I128" i="1"/>
  <c r="G128" i="1"/>
  <c r="F128" i="1"/>
  <c r="A128" i="1"/>
  <c r="L127" i="1"/>
  <c r="J127" i="1"/>
  <c r="I127" i="1"/>
  <c r="G127" i="1"/>
  <c r="F127" i="1"/>
  <c r="A127" i="1"/>
  <c r="L126" i="1"/>
  <c r="J126" i="1"/>
  <c r="I126" i="1"/>
  <c r="G126" i="1"/>
  <c r="F126" i="1"/>
  <c r="A126" i="1"/>
  <c r="L125" i="1"/>
  <c r="J125" i="1"/>
  <c r="I125" i="1"/>
  <c r="G125" i="1"/>
  <c r="F125" i="1"/>
  <c r="A125" i="1"/>
  <c r="L124" i="1"/>
  <c r="J124" i="1"/>
  <c r="I124" i="1"/>
  <c r="G124" i="1"/>
  <c r="F124" i="1"/>
  <c r="A124" i="1"/>
  <c r="L123" i="1"/>
  <c r="J123" i="1"/>
  <c r="I123" i="1"/>
  <c r="G123" i="1"/>
  <c r="F123" i="1"/>
  <c r="A123" i="1"/>
  <c r="L122" i="1"/>
  <c r="J122" i="1"/>
  <c r="I122" i="1"/>
  <c r="G122" i="1"/>
  <c r="F122" i="1"/>
  <c r="A122" i="1"/>
  <c r="L121" i="1"/>
  <c r="J121" i="1"/>
  <c r="I121" i="1"/>
  <c r="G121" i="1"/>
  <c r="F121" i="1"/>
  <c r="A121" i="1"/>
  <c r="L120" i="1"/>
  <c r="J120" i="1"/>
  <c r="I120" i="1"/>
  <c r="G120" i="1"/>
  <c r="F120" i="1"/>
  <c r="A120" i="1"/>
  <c r="L119" i="1"/>
  <c r="J119" i="1"/>
  <c r="I119" i="1"/>
  <c r="G119" i="1"/>
  <c r="F119" i="1"/>
  <c r="A119" i="1"/>
  <c r="L118" i="1"/>
  <c r="J118" i="1"/>
  <c r="I118" i="1"/>
  <c r="G118" i="1"/>
  <c r="F118" i="1"/>
  <c r="A118" i="1"/>
  <c r="L117" i="1"/>
  <c r="J117" i="1"/>
  <c r="I117" i="1"/>
  <c r="G117" i="1"/>
  <c r="F117" i="1"/>
  <c r="A117" i="1"/>
  <c r="L116" i="1"/>
  <c r="J116" i="1"/>
  <c r="I116" i="1"/>
  <c r="G116" i="1"/>
  <c r="F116" i="1"/>
  <c r="A116" i="1"/>
  <c r="L115" i="1"/>
  <c r="J115" i="1"/>
  <c r="I115" i="1"/>
  <c r="G115" i="1"/>
  <c r="F115" i="1"/>
  <c r="A115" i="1"/>
  <c r="L114" i="1"/>
  <c r="J114" i="1"/>
  <c r="I114" i="1"/>
  <c r="G114" i="1"/>
  <c r="F114" i="1"/>
  <c r="A114" i="1"/>
  <c r="L113" i="1"/>
  <c r="J113" i="1"/>
  <c r="I113" i="1"/>
  <c r="G113" i="1"/>
  <c r="F113" i="1"/>
  <c r="A113" i="1"/>
  <c r="L112" i="1"/>
  <c r="J112" i="1"/>
  <c r="I112" i="1"/>
  <c r="G112" i="1"/>
  <c r="F112" i="1"/>
  <c r="A112" i="1"/>
  <c r="L111" i="1"/>
  <c r="J111" i="1"/>
  <c r="I111" i="1"/>
  <c r="G111" i="1"/>
  <c r="F111" i="1"/>
  <c r="A111" i="1"/>
  <c r="L110" i="1"/>
  <c r="J110" i="1"/>
  <c r="I110" i="1"/>
  <c r="G110" i="1"/>
  <c r="F110" i="1"/>
  <c r="A110" i="1"/>
  <c r="L109" i="1"/>
  <c r="J109" i="1"/>
  <c r="I109" i="1"/>
  <c r="G109" i="1"/>
  <c r="F109" i="1"/>
  <c r="A109" i="1"/>
  <c r="L108" i="1"/>
  <c r="J108" i="1"/>
  <c r="I108" i="1"/>
  <c r="G108" i="1"/>
  <c r="F108" i="1"/>
  <c r="A108" i="1"/>
  <c r="L107" i="1"/>
  <c r="J107" i="1"/>
  <c r="I107" i="1"/>
  <c r="G107" i="1"/>
  <c r="F107" i="1"/>
  <c r="A107" i="1"/>
  <c r="L106" i="1"/>
  <c r="J106" i="1"/>
  <c r="I106" i="1"/>
  <c r="G106" i="1"/>
  <c r="F106" i="1"/>
  <c r="A106" i="1"/>
  <c r="L105" i="1"/>
  <c r="J105" i="1"/>
  <c r="I105" i="1"/>
  <c r="G105" i="1"/>
  <c r="F105" i="1"/>
  <c r="A105" i="1"/>
  <c r="L104" i="1"/>
  <c r="J104" i="1"/>
  <c r="I104" i="1"/>
  <c r="G104" i="1"/>
  <c r="F104" i="1"/>
  <c r="A104" i="1"/>
  <c r="L103" i="1"/>
  <c r="J103" i="1"/>
  <c r="I103" i="1"/>
  <c r="G103" i="1"/>
  <c r="F103" i="1"/>
  <c r="A103" i="1"/>
  <c r="L102" i="1"/>
  <c r="J102" i="1"/>
  <c r="I102" i="1"/>
  <c r="G102" i="1"/>
  <c r="F102" i="1"/>
  <c r="A102" i="1"/>
  <c r="L101" i="1"/>
  <c r="J101" i="1"/>
  <c r="I101" i="1"/>
  <c r="G101" i="1"/>
  <c r="F101" i="1"/>
  <c r="A101" i="1"/>
  <c r="L100" i="1"/>
  <c r="J100" i="1"/>
  <c r="I100" i="1"/>
  <c r="G100" i="1"/>
  <c r="F100" i="1"/>
  <c r="A100" i="1"/>
  <c r="L99" i="1"/>
  <c r="J99" i="1"/>
  <c r="I99" i="1"/>
  <c r="G99" i="1"/>
  <c r="F99" i="1"/>
  <c r="A99" i="1"/>
  <c r="L98" i="1"/>
  <c r="J98" i="1"/>
  <c r="I98" i="1"/>
  <c r="G98" i="1"/>
  <c r="F98" i="1"/>
  <c r="A98" i="1"/>
  <c r="L97" i="1"/>
  <c r="J97" i="1"/>
  <c r="I97" i="1"/>
  <c r="G97" i="1"/>
  <c r="F97" i="1"/>
  <c r="A97" i="1"/>
  <c r="L96" i="1"/>
  <c r="J96" i="1"/>
  <c r="I96" i="1"/>
  <c r="G96" i="1"/>
  <c r="F96" i="1"/>
  <c r="A96" i="1"/>
  <c r="L95" i="1"/>
  <c r="J95" i="1"/>
  <c r="I95" i="1"/>
  <c r="G95" i="1"/>
  <c r="F95" i="1"/>
  <c r="A95" i="1"/>
  <c r="L94" i="1"/>
  <c r="J94" i="1"/>
  <c r="I94" i="1"/>
  <c r="G94" i="1"/>
  <c r="F94" i="1"/>
  <c r="A94" i="1"/>
  <c r="L93" i="1"/>
  <c r="J93" i="1"/>
  <c r="I93" i="1"/>
  <c r="G93" i="1"/>
  <c r="F93" i="1"/>
  <c r="A93" i="1"/>
  <c r="L92" i="1"/>
  <c r="J92" i="1"/>
  <c r="I92" i="1"/>
  <c r="G92" i="1"/>
  <c r="F92" i="1"/>
  <c r="A92" i="1"/>
  <c r="L91" i="1"/>
  <c r="J91" i="1"/>
  <c r="I91" i="1"/>
  <c r="G91" i="1"/>
  <c r="F91" i="1"/>
  <c r="A91" i="1"/>
  <c r="L90" i="1"/>
  <c r="J90" i="1"/>
  <c r="I90" i="1"/>
  <c r="G90" i="1"/>
  <c r="F90" i="1"/>
  <c r="A90" i="1"/>
  <c r="L89" i="1"/>
  <c r="J89" i="1"/>
  <c r="I89" i="1"/>
  <c r="G89" i="1"/>
  <c r="F89" i="1"/>
  <c r="A89" i="1"/>
  <c r="L88" i="1"/>
  <c r="J88" i="1"/>
  <c r="I88" i="1"/>
  <c r="G88" i="1"/>
  <c r="F88" i="1"/>
  <c r="A88" i="1"/>
  <c r="L87" i="1"/>
  <c r="J87" i="1"/>
  <c r="I87" i="1"/>
  <c r="G87" i="1"/>
  <c r="F87" i="1"/>
  <c r="A87" i="1"/>
  <c r="L86" i="1"/>
  <c r="J86" i="1"/>
  <c r="I86" i="1"/>
  <c r="G86" i="1"/>
  <c r="F86" i="1"/>
  <c r="A86" i="1"/>
  <c r="L85" i="1"/>
  <c r="J85" i="1"/>
  <c r="I85" i="1"/>
  <c r="G85" i="1"/>
  <c r="F85" i="1"/>
  <c r="A85" i="1"/>
  <c r="L84" i="1"/>
  <c r="J84" i="1"/>
  <c r="I84" i="1"/>
  <c r="G84" i="1"/>
  <c r="F84" i="1"/>
  <c r="A84" i="1"/>
  <c r="L83" i="1"/>
  <c r="J83" i="1"/>
  <c r="I83" i="1"/>
  <c r="G83" i="1"/>
  <c r="F83" i="1"/>
  <c r="A83" i="1"/>
  <c r="L82" i="1"/>
  <c r="J82" i="1"/>
  <c r="I82" i="1"/>
  <c r="G82" i="1"/>
  <c r="F82" i="1"/>
  <c r="A82" i="1"/>
  <c r="L81" i="1"/>
  <c r="J81" i="1"/>
  <c r="I81" i="1"/>
  <c r="G81" i="1"/>
  <c r="F81" i="1"/>
  <c r="A81" i="1"/>
  <c r="L80" i="1"/>
  <c r="J80" i="1"/>
  <c r="I80" i="1"/>
  <c r="G80" i="1"/>
  <c r="F80" i="1"/>
  <c r="A80" i="1"/>
  <c r="L79" i="1"/>
  <c r="J79" i="1"/>
  <c r="I79" i="1"/>
  <c r="G79" i="1"/>
  <c r="F79" i="1"/>
  <c r="A79" i="1"/>
  <c r="L78" i="1"/>
  <c r="J78" i="1"/>
  <c r="I78" i="1"/>
  <c r="G78" i="1"/>
  <c r="F78" i="1"/>
  <c r="A78" i="1"/>
  <c r="L77" i="1"/>
  <c r="J77" i="1"/>
  <c r="I77" i="1"/>
  <c r="G77" i="1"/>
  <c r="F77" i="1"/>
  <c r="A77" i="1"/>
  <c r="L76" i="1"/>
  <c r="J76" i="1"/>
  <c r="I76" i="1"/>
  <c r="G76" i="1"/>
  <c r="F76" i="1"/>
  <c r="A76" i="1"/>
  <c r="L75" i="1"/>
  <c r="J75" i="1"/>
  <c r="I75" i="1"/>
  <c r="G75" i="1"/>
  <c r="F75" i="1"/>
  <c r="A75" i="1"/>
  <c r="L74" i="1"/>
  <c r="J74" i="1"/>
  <c r="I74" i="1"/>
  <c r="G74" i="1"/>
  <c r="F74" i="1"/>
  <c r="A74" i="1"/>
  <c r="L73" i="1"/>
  <c r="J73" i="1"/>
  <c r="I73" i="1"/>
  <c r="G73" i="1"/>
  <c r="F73" i="1"/>
  <c r="A73" i="1"/>
  <c r="L72" i="1"/>
  <c r="J72" i="1"/>
  <c r="I72" i="1"/>
  <c r="G72" i="1"/>
  <c r="F72" i="1"/>
  <c r="A72" i="1"/>
  <c r="L71" i="1"/>
  <c r="J71" i="1"/>
  <c r="I71" i="1"/>
  <c r="G71" i="1"/>
  <c r="F71" i="1"/>
  <c r="A71" i="1"/>
  <c r="L70" i="1"/>
  <c r="J70" i="1"/>
  <c r="I70" i="1"/>
  <c r="G70" i="1"/>
  <c r="F70" i="1"/>
  <c r="A70" i="1"/>
  <c r="L69" i="1"/>
  <c r="J69" i="1"/>
  <c r="I69" i="1"/>
  <c r="G69" i="1"/>
  <c r="F69" i="1"/>
  <c r="A69" i="1"/>
  <c r="L68" i="1"/>
  <c r="J68" i="1"/>
  <c r="I68" i="1"/>
  <c r="G68" i="1"/>
  <c r="F68" i="1"/>
  <c r="A68" i="1"/>
  <c r="L67" i="1"/>
  <c r="J67" i="1"/>
  <c r="I67" i="1"/>
  <c r="G67" i="1"/>
  <c r="F67" i="1"/>
  <c r="A67" i="1"/>
  <c r="L66" i="1"/>
  <c r="J66" i="1"/>
  <c r="I66" i="1"/>
  <c r="G66" i="1"/>
  <c r="F66" i="1"/>
  <c r="A66" i="1"/>
  <c r="L65" i="1"/>
  <c r="J65" i="1"/>
  <c r="I65" i="1"/>
  <c r="G65" i="1"/>
  <c r="F65" i="1"/>
  <c r="A65" i="1"/>
  <c r="L64" i="1"/>
  <c r="J64" i="1"/>
  <c r="I64" i="1"/>
  <c r="G64" i="1"/>
  <c r="F64" i="1"/>
  <c r="A64" i="1"/>
  <c r="L63" i="1"/>
  <c r="J63" i="1"/>
  <c r="I63" i="1"/>
  <c r="G63" i="1"/>
  <c r="F63" i="1"/>
  <c r="A63" i="1"/>
  <c r="L62" i="1"/>
  <c r="J62" i="1"/>
  <c r="I62" i="1"/>
  <c r="G62" i="1"/>
  <c r="F62" i="1"/>
  <c r="A62" i="1"/>
  <c r="L61" i="1"/>
  <c r="J61" i="1"/>
  <c r="I61" i="1"/>
  <c r="G61" i="1"/>
  <c r="F61" i="1"/>
  <c r="A61" i="1"/>
  <c r="L60" i="1"/>
  <c r="J60" i="1"/>
  <c r="I60" i="1"/>
  <c r="G60" i="1"/>
  <c r="F60" i="1"/>
  <c r="A60" i="1"/>
  <c r="L59" i="1"/>
  <c r="J59" i="1"/>
  <c r="I59" i="1"/>
  <c r="G59" i="1"/>
  <c r="F59" i="1"/>
  <c r="A59" i="1"/>
  <c r="L58" i="1"/>
  <c r="J58" i="1"/>
  <c r="I58" i="1"/>
  <c r="G58" i="1"/>
  <c r="F58" i="1"/>
  <c r="A58" i="1"/>
  <c r="L57" i="1"/>
  <c r="J57" i="1"/>
  <c r="I57" i="1"/>
  <c r="G57" i="1"/>
  <c r="F57" i="1"/>
  <c r="A57" i="1"/>
  <c r="L56" i="1"/>
  <c r="J56" i="1"/>
  <c r="I56" i="1"/>
  <c r="G56" i="1"/>
  <c r="F56" i="1"/>
  <c r="A56" i="1"/>
  <c r="L55" i="1"/>
  <c r="J55" i="1"/>
  <c r="I55" i="1"/>
  <c r="G55" i="1"/>
  <c r="F55" i="1"/>
  <c r="A55" i="1"/>
  <c r="L54" i="1"/>
  <c r="J54" i="1"/>
  <c r="I54" i="1"/>
  <c r="G54" i="1"/>
  <c r="F54" i="1"/>
  <c r="A54" i="1"/>
  <c r="L53" i="1"/>
  <c r="J53" i="1"/>
  <c r="I53" i="1"/>
  <c r="G53" i="1"/>
  <c r="F53" i="1"/>
  <c r="A53" i="1"/>
  <c r="L52" i="1"/>
  <c r="J52" i="1"/>
  <c r="I52" i="1"/>
  <c r="G52" i="1"/>
  <c r="F52" i="1"/>
  <c r="A52" i="1"/>
  <c r="L51" i="1"/>
  <c r="J51" i="1"/>
  <c r="I51" i="1"/>
  <c r="G51" i="1"/>
  <c r="F51" i="1"/>
  <c r="A51" i="1"/>
  <c r="L50" i="1"/>
  <c r="J50" i="1"/>
  <c r="I50" i="1"/>
  <c r="G50" i="1"/>
  <c r="F50" i="1"/>
  <c r="A50" i="1"/>
  <c r="L49" i="1"/>
  <c r="J49" i="1"/>
  <c r="I49" i="1"/>
  <c r="G49" i="1"/>
  <c r="F49" i="1"/>
  <c r="A49" i="1"/>
  <c r="L48" i="1"/>
  <c r="J48" i="1"/>
  <c r="I48" i="1"/>
  <c r="G48" i="1"/>
  <c r="F48" i="1"/>
  <c r="A48" i="1"/>
  <c r="L47" i="1"/>
  <c r="J47" i="1"/>
  <c r="I47" i="1"/>
  <c r="G47" i="1"/>
  <c r="F47" i="1"/>
  <c r="A47" i="1"/>
  <c r="L46" i="1"/>
  <c r="J46" i="1"/>
  <c r="I46" i="1"/>
  <c r="G46" i="1"/>
  <c r="F46" i="1"/>
  <c r="A46" i="1"/>
  <c r="L45" i="1"/>
  <c r="J45" i="1"/>
  <c r="I45" i="1"/>
  <c r="G45" i="1"/>
  <c r="F45" i="1"/>
  <c r="A45" i="1"/>
  <c r="L44" i="1"/>
  <c r="J44" i="1"/>
  <c r="I44" i="1"/>
  <c r="G44" i="1"/>
  <c r="F44" i="1"/>
  <c r="A44" i="1"/>
  <c r="L43" i="1"/>
  <c r="J43" i="1"/>
  <c r="I43" i="1"/>
  <c r="G43" i="1"/>
  <c r="F43" i="1"/>
  <c r="A43" i="1"/>
  <c r="L42" i="1"/>
  <c r="J42" i="1"/>
  <c r="I42" i="1"/>
  <c r="G42" i="1"/>
  <c r="F42" i="1"/>
  <c r="A42" i="1"/>
  <c r="L41" i="1"/>
  <c r="J41" i="1"/>
  <c r="I41" i="1"/>
  <c r="G41" i="1"/>
  <c r="F41" i="1"/>
  <c r="A41" i="1"/>
  <c r="L40" i="1"/>
  <c r="J40" i="1"/>
  <c r="I40" i="1"/>
  <c r="G40" i="1"/>
  <c r="F40" i="1"/>
  <c r="A40" i="1"/>
  <c r="L39" i="1"/>
  <c r="J39" i="1"/>
  <c r="I39" i="1"/>
  <c r="G39" i="1"/>
  <c r="F39" i="1"/>
  <c r="A39" i="1"/>
  <c r="L38" i="1"/>
  <c r="L266" i="1" s="1"/>
  <c r="J38" i="1"/>
  <c r="I38" i="1"/>
  <c r="G38" i="1"/>
  <c r="F38" i="1"/>
  <c r="A38" i="1"/>
  <c r="L37" i="1"/>
  <c r="L265" i="1" s="1"/>
  <c r="J37" i="1"/>
  <c r="I37" i="1"/>
  <c r="G37" i="1"/>
  <c r="F37" i="1"/>
  <c r="A37" i="1"/>
  <c r="L36" i="1"/>
  <c r="L264" i="1" s="1"/>
  <c r="J36" i="1"/>
  <c r="I36" i="1"/>
  <c r="G36" i="1"/>
  <c r="F36" i="1"/>
  <c r="A36" i="1"/>
  <c r="L35" i="1"/>
  <c r="L263" i="1" s="1"/>
  <c r="J35" i="1"/>
  <c r="I35" i="1"/>
  <c r="G35" i="1"/>
  <c r="F35" i="1"/>
  <c r="A35" i="1"/>
  <c r="L34" i="1"/>
  <c r="L262" i="1" s="1"/>
  <c r="J34" i="1"/>
  <c r="I34" i="1"/>
  <c r="G34" i="1"/>
  <c r="F34" i="1"/>
  <c r="A34" i="1"/>
  <c r="L33" i="1"/>
  <c r="L261" i="1" s="1"/>
  <c r="J33" i="1"/>
  <c r="I33" i="1"/>
  <c r="G33" i="1"/>
  <c r="F33" i="1"/>
  <c r="A33" i="1"/>
  <c r="L32" i="1"/>
  <c r="L260" i="1" s="1"/>
  <c r="J32" i="1"/>
  <c r="I32" i="1"/>
  <c r="G32" i="1"/>
  <c r="F32" i="1"/>
  <c r="A32" i="1"/>
  <c r="L31" i="1"/>
  <c r="L259" i="1" s="1"/>
  <c r="J31" i="1"/>
  <c r="I31" i="1"/>
  <c r="G31" i="1"/>
  <c r="F31" i="1"/>
  <c r="A31" i="1"/>
  <c r="L30" i="1"/>
  <c r="L258" i="1" s="1"/>
  <c r="J30" i="1"/>
  <c r="I30" i="1"/>
  <c r="G30" i="1"/>
  <c r="F30" i="1"/>
  <c r="A30" i="1"/>
  <c r="L29" i="1"/>
  <c r="L257" i="1" s="1"/>
  <c r="J29" i="1"/>
  <c r="I29" i="1"/>
  <c r="G29" i="1"/>
  <c r="F29" i="1"/>
  <c r="A29" i="1"/>
  <c r="L28" i="1"/>
  <c r="L256" i="1" s="1"/>
  <c r="J28" i="1"/>
  <c r="I28" i="1"/>
  <c r="G28" i="1"/>
  <c r="F28" i="1"/>
  <c r="A28" i="1"/>
  <c r="L27" i="1"/>
  <c r="L255" i="1" s="1"/>
  <c r="J27" i="1"/>
  <c r="I27" i="1"/>
  <c r="G27" i="1"/>
  <c r="F27" i="1"/>
  <c r="A27" i="1"/>
  <c r="L26" i="1"/>
  <c r="L254" i="1" s="1"/>
  <c r="J26" i="1"/>
  <c r="I26" i="1"/>
  <c r="G26" i="1"/>
  <c r="F26" i="1"/>
  <c r="A26" i="1"/>
  <c r="L25" i="1"/>
  <c r="L253" i="1" s="1"/>
  <c r="J25" i="1"/>
  <c r="I25" i="1"/>
  <c r="G25" i="1"/>
  <c r="F25" i="1"/>
  <c r="A25" i="1"/>
  <c r="L24" i="1"/>
  <c r="L252" i="1" s="1"/>
  <c r="J24" i="1"/>
  <c r="I24" i="1"/>
  <c r="G24" i="1"/>
  <c r="F24" i="1"/>
  <c r="A24" i="1"/>
  <c r="L23" i="1"/>
  <c r="L251" i="1" s="1"/>
  <c r="J23" i="1"/>
  <c r="I23" i="1"/>
  <c r="G23" i="1"/>
  <c r="F23" i="1"/>
  <c r="A23" i="1"/>
  <c r="L22" i="1"/>
  <c r="L250" i="1" s="1"/>
  <c r="J22" i="1"/>
  <c r="I22" i="1"/>
  <c r="G22" i="1"/>
  <c r="F22" i="1"/>
  <c r="A22" i="1"/>
  <c r="L21" i="1"/>
  <c r="L249" i="1" s="1"/>
  <c r="J21" i="1"/>
  <c r="I21" i="1"/>
  <c r="G21" i="1"/>
  <c r="F21" i="1"/>
  <c r="A21" i="1"/>
  <c r="L20" i="1"/>
  <c r="L248" i="1" s="1"/>
  <c r="J20" i="1"/>
  <c r="I20" i="1"/>
  <c r="G20" i="1"/>
  <c r="F20" i="1"/>
  <c r="A20" i="1"/>
  <c r="L19" i="1"/>
  <c r="L247" i="1" s="1"/>
  <c r="J19" i="1"/>
  <c r="I19" i="1"/>
  <c r="G19" i="1"/>
  <c r="F19" i="1"/>
  <c r="A19" i="1"/>
  <c r="L18" i="1"/>
  <c r="L246" i="1" s="1"/>
  <c r="J18" i="1"/>
  <c r="I18" i="1"/>
  <c r="G18" i="1"/>
  <c r="F18" i="1"/>
  <c r="A18" i="1"/>
  <c r="L17" i="1"/>
  <c r="L245" i="1" s="1"/>
  <c r="J17" i="1"/>
  <c r="I17" i="1"/>
  <c r="G17" i="1"/>
  <c r="F17" i="1"/>
  <c r="A17" i="1"/>
  <c r="L16" i="1"/>
  <c r="L244" i="1" s="1"/>
  <c r="J16" i="1"/>
  <c r="I16" i="1"/>
  <c r="G16" i="1"/>
  <c r="F16" i="1"/>
  <c r="A16" i="1"/>
  <c r="L15" i="1"/>
  <c r="L243" i="1" s="1"/>
  <c r="H15" i="1"/>
  <c r="G15" i="1" s="1"/>
  <c r="A15" i="1"/>
  <c r="L14" i="1"/>
  <c r="L242" i="1" s="1"/>
  <c r="J14" i="1"/>
  <c r="I14" i="1"/>
  <c r="G14" i="1"/>
  <c r="F14" i="1"/>
  <c r="A14" i="1"/>
  <c r="L13" i="1"/>
  <c r="L241" i="1" s="1"/>
  <c r="J13" i="1"/>
  <c r="I13" i="1"/>
  <c r="G13" i="1"/>
  <c r="F13" i="1"/>
  <c r="A13" i="1"/>
  <c r="L12" i="1"/>
  <c r="L240" i="1" s="1"/>
  <c r="J12" i="1"/>
  <c r="I12" i="1"/>
  <c r="G12" i="1"/>
  <c r="F12" i="1"/>
  <c r="A12" i="1"/>
  <c r="L11" i="1"/>
  <c r="L239" i="1" s="1"/>
  <c r="J11" i="1"/>
  <c r="I11" i="1"/>
  <c r="G11" i="1"/>
  <c r="F11" i="1"/>
  <c r="A11" i="1"/>
  <c r="L10" i="1"/>
  <c r="L238" i="1" s="1"/>
  <c r="J10" i="1"/>
  <c r="I10" i="1"/>
  <c r="G10" i="1"/>
  <c r="F10" i="1"/>
  <c r="A10" i="1"/>
  <c r="L9" i="1"/>
  <c r="L237" i="1" s="1"/>
  <c r="J9" i="1"/>
  <c r="I9" i="1"/>
  <c r="G9" i="1"/>
  <c r="F9" i="1"/>
  <c r="A9" i="1"/>
  <c r="L8" i="1"/>
  <c r="L236" i="1" s="1"/>
  <c r="J8" i="1"/>
  <c r="I8" i="1"/>
  <c r="G8" i="1"/>
  <c r="F8" i="1"/>
  <c r="A8" i="1"/>
  <c r="L7" i="1"/>
  <c r="L235" i="1" s="1"/>
  <c r="J7" i="1"/>
  <c r="I7" i="1"/>
  <c r="G7" i="1"/>
  <c r="F7" i="1"/>
  <c r="A7" i="1"/>
  <c r="L6" i="1"/>
  <c r="J6" i="1"/>
  <c r="I6" i="1"/>
  <c r="G6" i="1"/>
  <c r="F6" i="1"/>
  <c r="A6" i="1"/>
  <c r="L5" i="1"/>
  <c r="L234" i="1" s="1"/>
  <c r="J5" i="1"/>
  <c r="I5" i="1"/>
  <c r="G5" i="1"/>
  <c r="F5" i="1"/>
  <c r="A5" i="1"/>
  <c r="L4" i="1"/>
  <c r="L233" i="1" s="1"/>
  <c r="J4" i="1"/>
  <c r="I4" i="1"/>
  <c r="G4" i="1"/>
  <c r="F4" i="1"/>
  <c r="A4" i="1"/>
  <c r="L3" i="1"/>
  <c r="L232" i="1" s="1"/>
  <c r="J3" i="1"/>
  <c r="I3" i="1"/>
  <c r="G3" i="1"/>
  <c r="F3" i="1"/>
  <c r="A3" i="1"/>
  <c r="L2" i="1"/>
  <c r="L231" i="1" s="1"/>
  <c r="J2" i="1"/>
  <c r="I2" i="1"/>
  <c r="G2" i="1"/>
  <c r="F2" i="1"/>
  <c r="A2" i="1"/>
  <c r="AC10" i="2" l="1"/>
  <c r="Y10" i="2"/>
  <c r="U10" i="2"/>
  <c r="AF10" i="2"/>
  <c r="AB10" i="2"/>
  <c r="X10" i="2"/>
  <c r="T10" i="2"/>
  <c r="AE10" i="2"/>
  <c r="AA10" i="2"/>
  <c r="W10" i="2"/>
  <c r="S10" i="2"/>
  <c r="AC26" i="2"/>
  <c r="Y26" i="2"/>
  <c r="U26" i="2"/>
  <c r="AF26" i="2"/>
  <c r="AB26" i="2"/>
  <c r="X26" i="2"/>
  <c r="T26" i="2"/>
  <c r="AE26" i="2"/>
  <c r="AA26" i="2"/>
  <c r="W26" i="2"/>
  <c r="S26" i="2"/>
  <c r="AC45" i="2"/>
  <c r="Y45" i="2"/>
  <c r="U45" i="2"/>
  <c r="AF45" i="2"/>
  <c r="AB45" i="2"/>
  <c r="X45" i="2"/>
  <c r="T45" i="2"/>
  <c r="AE45" i="2"/>
  <c r="AA45" i="2"/>
  <c r="W45" i="2"/>
  <c r="S45" i="2"/>
  <c r="AC57" i="2"/>
  <c r="Y57" i="2"/>
  <c r="U57" i="2"/>
  <c r="AF57" i="2"/>
  <c r="AB57" i="2"/>
  <c r="X57" i="2"/>
  <c r="T57" i="2"/>
  <c r="AE57" i="2"/>
  <c r="AA57" i="2"/>
  <c r="W57" i="2"/>
  <c r="S57" i="2"/>
  <c r="AC81" i="2"/>
  <c r="Y81" i="2"/>
  <c r="U81" i="2"/>
  <c r="AF81" i="2"/>
  <c r="AB81" i="2"/>
  <c r="X81" i="2"/>
  <c r="T81" i="2"/>
  <c r="AE81" i="2"/>
  <c r="AA81" i="2"/>
  <c r="W81" i="2"/>
  <c r="S81" i="2"/>
  <c r="AC95" i="2"/>
  <c r="Y95" i="2"/>
  <c r="U95" i="2"/>
  <c r="AF95" i="2"/>
  <c r="AB95" i="2"/>
  <c r="X95" i="2"/>
  <c r="T95" i="2"/>
  <c r="AE95" i="2"/>
  <c r="AA95" i="2"/>
  <c r="W95" i="2"/>
  <c r="S95" i="2"/>
  <c r="AC100" i="2"/>
  <c r="Y100" i="2"/>
  <c r="U100" i="2"/>
  <c r="AF100" i="2"/>
  <c r="AB100" i="2"/>
  <c r="X100" i="2"/>
  <c r="T100" i="2"/>
  <c r="AE100" i="2"/>
  <c r="W100" i="2"/>
  <c r="AD100" i="2"/>
  <c r="V100" i="2"/>
  <c r="AA100" i="2"/>
  <c r="S100" i="2"/>
  <c r="I15" i="1"/>
  <c r="G5" i="7"/>
  <c r="H5" i="7" s="1"/>
  <c r="J5" i="7" s="1"/>
  <c r="G5" i="6"/>
  <c r="H5" i="6" s="1"/>
  <c r="J5" i="6" s="1"/>
  <c r="V10" i="2"/>
  <c r="AC14" i="2"/>
  <c r="Y14" i="2"/>
  <c r="U14" i="2"/>
  <c r="AF14" i="2"/>
  <c r="AB14" i="2"/>
  <c r="X14" i="2"/>
  <c r="T14" i="2"/>
  <c r="AE14" i="2"/>
  <c r="AA14" i="2"/>
  <c r="W14" i="2"/>
  <c r="S14" i="2"/>
  <c r="V26" i="2"/>
  <c r="AC30" i="2"/>
  <c r="Y30" i="2"/>
  <c r="U30" i="2"/>
  <c r="AF30" i="2"/>
  <c r="AB30" i="2"/>
  <c r="X30" i="2"/>
  <c r="T30" i="2"/>
  <c r="AE30" i="2"/>
  <c r="AA30" i="2"/>
  <c r="W30" i="2"/>
  <c r="S30" i="2"/>
  <c r="V45" i="2"/>
  <c r="AC49" i="2"/>
  <c r="Y49" i="2"/>
  <c r="U49" i="2"/>
  <c r="AF49" i="2"/>
  <c r="AB49" i="2"/>
  <c r="X49" i="2"/>
  <c r="T49" i="2"/>
  <c r="AE49" i="2"/>
  <c r="AA49" i="2"/>
  <c r="W49" i="2"/>
  <c r="S49" i="2"/>
  <c r="V57" i="2"/>
  <c r="AC69" i="2"/>
  <c r="Y69" i="2"/>
  <c r="U69" i="2"/>
  <c r="AF69" i="2"/>
  <c r="AB69" i="2"/>
  <c r="X69" i="2"/>
  <c r="T69" i="2"/>
  <c r="AE69" i="2"/>
  <c r="AA69" i="2"/>
  <c r="W69" i="2"/>
  <c r="S69" i="2"/>
  <c r="V81" i="2"/>
  <c r="AC87" i="2"/>
  <c r="Y87" i="2"/>
  <c r="U87" i="2"/>
  <c r="AF87" i="2"/>
  <c r="E48" i="3" s="1"/>
  <c r="AB87" i="2"/>
  <c r="X87" i="2"/>
  <c r="T87" i="2"/>
  <c r="AE87" i="2"/>
  <c r="AA87" i="2"/>
  <c r="W87" i="2"/>
  <c r="S87" i="2"/>
  <c r="V95" i="2"/>
  <c r="Z100" i="2"/>
  <c r="F15" i="1"/>
  <c r="J15" i="1"/>
  <c r="AC6" i="2"/>
  <c r="Y6" i="2"/>
  <c r="U6" i="2"/>
  <c r="AF6" i="2"/>
  <c r="C48" i="3" s="1"/>
  <c r="AB6" i="2"/>
  <c r="X6" i="2"/>
  <c r="T6" i="2"/>
  <c r="AE6" i="2"/>
  <c r="AA6" i="2"/>
  <c r="W6" i="2"/>
  <c r="S6" i="2"/>
  <c r="Z10" i="2"/>
  <c r="AC18" i="2"/>
  <c r="Y18" i="2"/>
  <c r="U18" i="2"/>
  <c r="AF18" i="2"/>
  <c r="AB18" i="2"/>
  <c r="X18" i="2"/>
  <c r="T18" i="2"/>
  <c r="AE18" i="2"/>
  <c r="AA18" i="2"/>
  <c r="W18" i="2"/>
  <c r="S18" i="2"/>
  <c r="Z26" i="2"/>
  <c r="AC34" i="2"/>
  <c r="Y34" i="2"/>
  <c r="U34" i="2"/>
  <c r="AF34" i="2"/>
  <c r="AB34" i="2"/>
  <c r="X34" i="2"/>
  <c r="T34" i="2"/>
  <c r="AE34" i="2"/>
  <c r="AA34" i="2"/>
  <c r="W34" i="2"/>
  <c r="S34" i="2"/>
  <c r="Z45" i="2"/>
  <c r="AC53" i="2"/>
  <c r="Y53" i="2"/>
  <c r="U53" i="2"/>
  <c r="AF53" i="2"/>
  <c r="AB53" i="2"/>
  <c r="X53" i="2"/>
  <c r="T53" i="2"/>
  <c r="AE53" i="2"/>
  <c r="AA53" i="2"/>
  <c r="W53" i="2"/>
  <c r="S53" i="2"/>
  <c r="Z57" i="2"/>
  <c r="AC73" i="2"/>
  <c r="Y73" i="2"/>
  <c r="U73" i="2"/>
  <c r="AF73" i="2"/>
  <c r="AB73" i="2"/>
  <c r="X73" i="2"/>
  <c r="T73" i="2"/>
  <c r="AE73" i="2"/>
  <c r="AA73" i="2"/>
  <c r="W73" i="2"/>
  <c r="S73" i="2"/>
  <c r="Z81" i="2"/>
  <c r="AC91" i="2"/>
  <c r="Y91" i="2"/>
  <c r="U91" i="2"/>
  <c r="AF91" i="2"/>
  <c r="AB91" i="2"/>
  <c r="X91" i="2"/>
  <c r="T91" i="2"/>
  <c r="AE91" i="2"/>
  <c r="AA91" i="2"/>
  <c r="W91" i="2"/>
  <c r="S91" i="2"/>
  <c r="Z95" i="2"/>
  <c r="AF103" i="2"/>
  <c r="AB103" i="2"/>
  <c r="X103" i="2"/>
  <c r="T103" i="2"/>
  <c r="AE103" i="2"/>
  <c r="AA103" i="2"/>
  <c r="W103" i="2"/>
  <c r="S103" i="2"/>
  <c r="Y103" i="2"/>
  <c r="AD103" i="2"/>
  <c r="V103" i="2"/>
  <c r="AC103" i="2"/>
  <c r="U103" i="2"/>
  <c r="V6" i="2"/>
  <c r="AD10" i="2"/>
  <c r="Z14" i="2"/>
  <c r="V18" i="2"/>
  <c r="AC22" i="2"/>
  <c r="Y22" i="2"/>
  <c r="U22" i="2"/>
  <c r="AF22" i="2"/>
  <c r="AB22" i="2"/>
  <c r="X22" i="2"/>
  <c r="T22" i="2"/>
  <c r="AE22" i="2"/>
  <c r="AA22" i="2"/>
  <c r="W22" i="2"/>
  <c r="S22" i="2"/>
  <c r="AD26" i="2"/>
  <c r="Z30" i="2"/>
  <c r="V34" i="2"/>
  <c r="AC38" i="2"/>
  <c r="Y38" i="2"/>
  <c r="U38" i="2"/>
  <c r="AF38" i="2"/>
  <c r="AB38" i="2"/>
  <c r="X38" i="2"/>
  <c r="T38" i="2"/>
  <c r="AE38" i="2"/>
  <c r="AA38" i="2"/>
  <c r="W38" i="2"/>
  <c r="S38" i="2"/>
  <c r="AD45" i="2"/>
  <c r="Z49" i="2"/>
  <c r="V53" i="2"/>
  <c r="AD57" i="2"/>
  <c r="AC61" i="2"/>
  <c r="Y61" i="2"/>
  <c r="U61" i="2"/>
  <c r="AF61" i="2"/>
  <c r="AB61" i="2"/>
  <c r="X61" i="2"/>
  <c r="T61" i="2"/>
  <c r="AE61" i="2"/>
  <c r="AA61" i="2"/>
  <c r="W61" i="2"/>
  <c r="S61" i="2"/>
  <c r="AC65" i="2"/>
  <c r="Y65" i="2"/>
  <c r="U65" i="2"/>
  <c r="AF65" i="2"/>
  <c r="AB65" i="2"/>
  <c r="X65" i="2"/>
  <c r="T65" i="2"/>
  <c r="AE65" i="2"/>
  <c r="AA65" i="2"/>
  <c r="W65" i="2"/>
  <c r="S65" i="2"/>
  <c r="Z69" i="2"/>
  <c r="V73" i="2"/>
  <c r="AC77" i="2"/>
  <c r="Y77" i="2"/>
  <c r="U77" i="2"/>
  <c r="AF77" i="2"/>
  <c r="AB77" i="2"/>
  <c r="X77" i="2"/>
  <c r="T77" i="2"/>
  <c r="AE77" i="2"/>
  <c r="AA77" i="2"/>
  <c r="W77" i="2"/>
  <c r="S77" i="2"/>
  <c r="AD81" i="2"/>
  <c r="Z87" i="2"/>
  <c r="V91" i="2"/>
  <c r="AD95" i="2"/>
  <c r="Z103" i="2"/>
  <c r="AF140" i="2"/>
  <c r="AB140" i="2"/>
  <c r="X140" i="2"/>
  <c r="T140" i="2"/>
  <c r="AA140" i="2"/>
  <c r="V140" i="2"/>
  <c r="AE140" i="2"/>
  <c r="Z140" i="2"/>
  <c r="U140" i="2"/>
  <c r="AD140" i="2"/>
  <c r="Y140" i="2"/>
  <c r="S140" i="2"/>
  <c r="AC140" i="2"/>
  <c r="W140" i="2"/>
  <c r="V5" i="2"/>
  <c r="Z5" i="2"/>
  <c r="AD5" i="2"/>
  <c r="V9" i="2"/>
  <c r="Z9" i="2"/>
  <c r="AD9" i="2"/>
  <c r="V13" i="2"/>
  <c r="Z13" i="2"/>
  <c r="AD13" i="2"/>
  <c r="V17" i="2"/>
  <c r="Z17" i="2"/>
  <c r="AD17" i="2"/>
  <c r="V21" i="2"/>
  <c r="Z21" i="2"/>
  <c r="AD21" i="2"/>
  <c r="V25" i="2"/>
  <c r="Z25" i="2"/>
  <c r="AD25" i="2"/>
  <c r="V29" i="2"/>
  <c r="Z29" i="2"/>
  <c r="AD29" i="2"/>
  <c r="V33" i="2"/>
  <c r="Z33" i="2"/>
  <c r="AD33" i="2"/>
  <c r="V37" i="2"/>
  <c r="Z37" i="2"/>
  <c r="AD37" i="2"/>
  <c r="V41" i="2"/>
  <c r="Z41" i="2"/>
  <c r="AD41" i="2"/>
  <c r="V48" i="2"/>
  <c r="Z48" i="2"/>
  <c r="AD48" i="2"/>
  <c r="V52" i="2"/>
  <c r="Z52" i="2"/>
  <c r="AD52" i="2"/>
  <c r="V56" i="2"/>
  <c r="Z56" i="2"/>
  <c r="AD56" i="2"/>
  <c r="V60" i="2"/>
  <c r="Z60" i="2"/>
  <c r="AD60" i="2"/>
  <c r="V64" i="2"/>
  <c r="Z64" i="2"/>
  <c r="AD64" i="2"/>
  <c r="V68" i="2"/>
  <c r="Z68" i="2"/>
  <c r="AD68" i="2"/>
  <c r="V72" i="2"/>
  <c r="Z72" i="2"/>
  <c r="AD72" i="2"/>
  <c r="V76" i="2"/>
  <c r="Z76" i="2"/>
  <c r="AD76" i="2"/>
  <c r="V80" i="2"/>
  <c r="Z80" i="2"/>
  <c r="AD80" i="2"/>
  <c r="V86" i="2"/>
  <c r="Z86" i="2"/>
  <c r="AD86" i="2"/>
  <c r="V90" i="2"/>
  <c r="Z90" i="2"/>
  <c r="AD90" i="2"/>
  <c r="V94" i="2"/>
  <c r="Z94" i="2"/>
  <c r="AD94" i="2"/>
  <c r="AE98" i="2"/>
  <c r="AA98" i="2"/>
  <c r="V98" i="2"/>
  <c r="Z98" i="2"/>
  <c r="AF98" i="2"/>
  <c r="AC112" i="2"/>
  <c r="Y112" i="2"/>
  <c r="U112" i="2"/>
  <c r="AF112" i="2"/>
  <c r="AB112" i="2"/>
  <c r="X112" i="2"/>
  <c r="T112" i="2"/>
  <c r="Z112" i="2"/>
  <c r="AC116" i="2"/>
  <c r="Y116" i="2"/>
  <c r="U116" i="2"/>
  <c r="AF116" i="2"/>
  <c r="AB116" i="2"/>
  <c r="X116" i="2"/>
  <c r="T116" i="2"/>
  <c r="AE116" i="2"/>
  <c r="AA116" i="2"/>
  <c r="W116" i="2"/>
  <c r="S116" i="2"/>
  <c r="AC120" i="2"/>
  <c r="Y120" i="2"/>
  <c r="U120" i="2"/>
  <c r="AF120" i="2"/>
  <c r="AB120" i="2"/>
  <c r="X120" i="2"/>
  <c r="T120" i="2"/>
  <c r="AE120" i="2"/>
  <c r="AA120" i="2"/>
  <c r="W120" i="2"/>
  <c r="S120" i="2"/>
  <c r="AC126" i="2"/>
  <c r="F42" i="3" s="1"/>
  <c r="Y126" i="2"/>
  <c r="U126" i="2"/>
  <c r="AF126" i="2"/>
  <c r="F48" i="3" s="1"/>
  <c r="AB126" i="2"/>
  <c r="X126" i="2"/>
  <c r="T126" i="2"/>
  <c r="AE126" i="2"/>
  <c r="AA126" i="2"/>
  <c r="W126" i="2"/>
  <c r="S126" i="2"/>
  <c r="AC130" i="2"/>
  <c r="Y130" i="2"/>
  <c r="U130" i="2"/>
  <c r="AF130" i="2"/>
  <c r="AB130" i="2"/>
  <c r="X130" i="2"/>
  <c r="T130" i="2"/>
  <c r="AE130" i="2"/>
  <c r="AA130" i="2"/>
  <c r="W130" i="2"/>
  <c r="S130" i="2"/>
  <c r="AC134" i="2"/>
  <c r="Y134" i="2"/>
  <c r="U134" i="2"/>
  <c r="AF134" i="2"/>
  <c r="AB134" i="2"/>
  <c r="X134" i="2"/>
  <c r="T134" i="2"/>
  <c r="AE134" i="2"/>
  <c r="AA134" i="2"/>
  <c r="W134" i="2"/>
  <c r="S134" i="2"/>
  <c r="U3" i="2"/>
  <c r="Y3" i="2"/>
  <c r="AC3" i="2"/>
  <c r="V4" i="2"/>
  <c r="Z4" i="2"/>
  <c r="AD4" i="2"/>
  <c r="C46" i="3" s="1"/>
  <c r="S5" i="2"/>
  <c r="W5" i="2"/>
  <c r="AA5" i="2"/>
  <c r="AE5" i="2"/>
  <c r="C47" i="3" s="1"/>
  <c r="C23" i="3" s="1"/>
  <c r="U7" i="2"/>
  <c r="Y7" i="2"/>
  <c r="AC7" i="2"/>
  <c r="V8" i="2"/>
  <c r="Z8" i="2"/>
  <c r="AD8" i="2"/>
  <c r="S9" i="2"/>
  <c r="W9" i="2"/>
  <c r="AA9" i="2"/>
  <c r="AE9" i="2"/>
  <c r="U11" i="2"/>
  <c r="Y11" i="2"/>
  <c r="AC11" i="2"/>
  <c r="V12" i="2"/>
  <c r="Z12" i="2"/>
  <c r="AD12" i="2"/>
  <c r="S13" i="2"/>
  <c r="W13" i="2"/>
  <c r="AA13" i="2"/>
  <c r="AE13" i="2"/>
  <c r="U15" i="2"/>
  <c r="Y15" i="2"/>
  <c r="AC15" i="2"/>
  <c r="V16" i="2"/>
  <c r="Z16" i="2"/>
  <c r="AD16" i="2"/>
  <c r="S17" i="2"/>
  <c r="W17" i="2"/>
  <c r="AA17" i="2"/>
  <c r="AE17" i="2"/>
  <c r="U19" i="2"/>
  <c r="Y19" i="2"/>
  <c r="AC19" i="2"/>
  <c r="V20" i="2"/>
  <c r="Z20" i="2"/>
  <c r="AD20" i="2"/>
  <c r="S21" i="2"/>
  <c r="W21" i="2"/>
  <c r="AA21" i="2"/>
  <c r="AE21" i="2"/>
  <c r="U23" i="2"/>
  <c r="Y23" i="2"/>
  <c r="AC23" i="2"/>
  <c r="V24" i="2"/>
  <c r="Z24" i="2"/>
  <c r="AD24" i="2"/>
  <c r="S25" i="2"/>
  <c r="W25" i="2"/>
  <c r="AA25" i="2"/>
  <c r="AE25" i="2"/>
  <c r="U27" i="2"/>
  <c r="Y27" i="2"/>
  <c r="AC27" i="2"/>
  <c r="V28" i="2"/>
  <c r="Z28" i="2"/>
  <c r="AD28" i="2"/>
  <c r="S29" i="2"/>
  <c r="W29" i="2"/>
  <c r="AA29" i="2"/>
  <c r="AE29" i="2"/>
  <c r="U31" i="2"/>
  <c r="Y31" i="2"/>
  <c r="AC31" i="2"/>
  <c r="V32" i="2"/>
  <c r="Z32" i="2"/>
  <c r="AD32" i="2"/>
  <c r="S33" i="2"/>
  <c r="W33" i="2"/>
  <c r="AA33" i="2"/>
  <c r="AE33" i="2"/>
  <c r="U35" i="2"/>
  <c r="Y35" i="2"/>
  <c r="AC35" i="2"/>
  <c r="V36" i="2"/>
  <c r="Z36" i="2"/>
  <c r="AD36" i="2"/>
  <c r="S37" i="2"/>
  <c r="W37" i="2"/>
  <c r="AA37" i="2"/>
  <c r="AE37" i="2"/>
  <c r="U39" i="2"/>
  <c r="Y39" i="2"/>
  <c r="AC39" i="2"/>
  <c r="V40" i="2"/>
  <c r="Z40" i="2"/>
  <c r="AD40" i="2"/>
  <c r="S41" i="2"/>
  <c r="W41" i="2"/>
  <c r="AA41" i="2"/>
  <c r="AE41" i="2"/>
  <c r="U46" i="2"/>
  <c r="Y46" i="2"/>
  <c r="AC46" i="2"/>
  <c r="V47" i="2"/>
  <c r="Z47" i="2"/>
  <c r="AD47" i="2"/>
  <c r="S48" i="2"/>
  <c r="W48" i="2"/>
  <c r="AA48" i="2"/>
  <c r="AE48" i="2"/>
  <c r="U50" i="2"/>
  <c r="Y50" i="2"/>
  <c r="AC50" i="2"/>
  <c r="V51" i="2"/>
  <c r="Z51" i="2"/>
  <c r="AD51" i="2"/>
  <c r="S52" i="2"/>
  <c r="W52" i="2"/>
  <c r="AA52" i="2"/>
  <c r="AE52" i="2"/>
  <c r="Y54" i="2"/>
  <c r="AC54" i="2"/>
  <c r="V55" i="2"/>
  <c r="Z55" i="2"/>
  <c r="AD55" i="2"/>
  <c r="S56" i="2"/>
  <c r="W56" i="2"/>
  <c r="AA56" i="2"/>
  <c r="AE56" i="2"/>
  <c r="AC58" i="2"/>
  <c r="V59" i="2"/>
  <c r="Z59" i="2"/>
  <c r="AD59" i="2"/>
  <c r="S60" i="2"/>
  <c r="W60" i="2"/>
  <c r="AA60" i="2"/>
  <c r="AE60" i="2"/>
  <c r="V63" i="2"/>
  <c r="Z63" i="2"/>
  <c r="AD63" i="2"/>
  <c r="S64" i="2"/>
  <c r="W64" i="2"/>
  <c r="AA64" i="2"/>
  <c r="AE64" i="2"/>
  <c r="Y66" i="2"/>
  <c r="AC66" i="2"/>
  <c r="V67" i="2"/>
  <c r="Z67" i="2"/>
  <c r="AD67" i="2"/>
  <c r="S68" i="2"/>
  <c r="W68" i="2"/>
  <c r="AA68" i="2"/>
  <c r="AE68" i="2"/>
  <c r="U70" i="2"/>
  <c r="Y70" i="2"/>
  <c r="AC70" i="2"/>
  <c r="V71" i="2"/>
  <c r="Z71" i="2"/>
  <c r="AD71" i="2"/>
  <c r="S72" i="2"/>
  <c r="W72" i="2"/>
  <c r="AA72" i="2"/>
  <c r="AE72" i="2"/>
  <c r="U74" i="2"/>
  <c r="Y74" i="2"/>
  <c r="AC74" i="2"/>
  <c r="V75" i="2"/>
  <c r="Z75" i="2"/>
  <c r="AD75" i="2"/>
  <c r="S76" i="2"/>
  <c r="W76" i="2"/>
  <c r="AA76" i="2"/>
  <c r="AE76" i="2"/>
  <c r="U78" i="2"/>
  <c r="Y78" i="2"/>
  <c r="AC78" i="2"/>
  <c r="V79" i="2"/>
  <c r="Z79" i="2"/>
  <c r="AD79" i="2"/>
  <c r="S80" i="2"/>
  <c r="W80" i="2"/>
  <c r="AA80" i="2"/>
  <c r="AE80" i="2"/>
  <c r="U82" i="2"/>
  <c r="Y82" i="2"/>
  <c r="AC82" i="2"/>
  <c r="V85" i="2"/>
  <c r="Z85" i="2"/>
  <c r="AD85" i="2"/>
  <c r="S86" i="2"/>
  <c r="W86" i="2"/>
  <c r="AA86" i="2"/>
  <c r="AE86" i="2"/>
  <c r="E47" i="3" s="1"/>
  <c r="U88" i="2"/>
  <c r="E32" i="3" s="1"/>
  <c r="Y88" i="2"/>
  <c r="E36" i="3" s="1"/>
  <c r="AC88" i="2"/>
  <c r="E42" i="3" s="1"/>
  <c r="V89" i="2"/>
  <c r="Z89" i="2"/>
  <c r="AD89" i="2"/>
  <c r="S90" i="2"/>
  <c r="W90" i="2"/>
  <c r="AA90" i="2"/>
  <c r="AE90" i="2"/>
  <c r="Y92" i="2"/>
  <c r="AC92" i="2"/>
  <c r="V93" i="2"/>
  <c r="Z93" i="2"/>
  <c r="AD93" i="2"/>
  <c r="S94" i="2"/>
  <c r="W94" i="2"/>
  <c r="AA94" i="2"/>
  <c r="AE94" i="2"/>
  <c r="AC96" i="2"/>
  <c r="V97" i="2"/>
  <c r="Z97" i="2"/>
  <c r="AD97" i="2"/>
  <c r="S98" i="2"/>
  <c r="W98" i="2"/>
  <c r="AB98" i="2"/>
  <c r="AF99" i="2"/>
  <c r="AB99" i="2"/>
  <c r="X99" i="2"/>
  <c r="T99" i="2"/>
  <c r="AE99" i="2"/>
  <c r="W99" i="2"/>
  <c r="AC99" i="2"/>
  <c r="AC108" i="2"/>
  <c r="Y108" i="2"/>
  <c r="U108" i="2"/>
  <c r="AF108" i="2"/>
  <c r="AB108" i="2"/>
  <c r="X108" i="2"/>
  <c r="T108" i="2"/>
  <c r="Z108" i="2"/>
  <c r="AF111" i="2"/>
  <c r="AB111" i="2"/>
  <c r="X111" i="2"/>
  <c r="T111" i="2"/>
  <c r="AE111" i="2"/>
  <c r="AA111" i="2"/>
  <c r="W111" i="2"/>
  <c r="S111" i="2"/>
  <c r="Z111" i="2"/>
  <c r="S112" i="2"/>
  <c r="AA112" i="2"/>
  <c r="V116" i="2"/>
  <c r="V120" i="2"/>
  <c r="V126" i="2"/>
  <c r="V130" i="2"/>
  <c r="V134" i="2"/>
  <c r="AF191" i="2"/>
  <c r="AB191" i="2"/>
  <c r="X191" i="2"/>
  <c r="T191" i="2"/>
  <c r="AA191" i="2"/>
  <c r="V191" i="2"/>
  <c r="AE191" i="2"/>
  <c r="Z191" i="2"/>
  <c r="U191" i="2"/>
  <c r="AD191" i="2"/>
  <c r="Y191" i="2"/>
  <c r="S191" i="2"/>
  <c r="AC191" i="2"/>
  <c r="W191" i="2"/>
  <c r="V3" i="2"/>
  <c r="Z3" i="2"/>
  <c r="S4" i="2"/>
  <c r="C28" i="3" s="1"/>
  <c r="W4" i="2"/>
  <c r="C34" i="3" s="1"/>
  <c r="AA4" i="2"/>
  <c r="C40" i="3" s="1"/>
  <c r="T5" i="2"/>
  <c r="C29" i="3" s="1"/>
  <c r="C5" i="3" s="1"/>
  <c r="X5" i="2"/>
  <c r="C35" i="3" s="1"/>
  <c r="AB5" i="2"/>
  <c r="C41" i="3" s="1"/>
  <c r="V7" i="2"/>
  <c r="Z7" i="2"/>
  <c r="W8" i="2"/>
  <c r="AA8" i="2"/>
  <c r="T9" i="2"/>
  <c r="X9" i="2"/>
  <c r="AB9" i="2"/>
  <c r="V11" i="2"/>
  <c r="Z11" i="2"/>
  <c r="S12" i="2"/>
  <c r="W12" i="2"/>
  <c r="AA12" i="2"/>
  <c r="T13" i="2"/>
  <c r="X13" i="2"/>
  <c r="AB13" i="2"/>
  <c r="V15" i="2"/>
  <c r="Z15" i="2"/>
  <c r="S16" i="2"/>
  <c r="W16" i="2"/>
  <c r="AA16" i="2"/>
  <c r="T17" i="2"/>
  <c r="X17" i="2"/>
  <c r="AB17" i="2"/>
  <c r="V19" i="2"/>
  <c r="Z19" i="2"/>
  <c r="S20" i="2"/>
  <c r="W20" i="2"/>
  <c r="AA20" i="2"/>
  <c r="T21" i="2"/>
  <c r="X21" i="2"/>
  <c r="AB21" i="2"/>
  <c r="V23" i="2"/>
  <c r="Z23" i="2"/>
  <c r="S24" i="2"/>
  <c r="W24" i="2"/>
  <c r="AA24" i="2"/>
  <c r="T25" i="2"/>
  <c r="X25" i="2"/>
  <c r="AB25" i="2"/>
  <c r="V27" i="2"/>
  <c r="Z27" i="2"/>
  <c r="S28" i="2"/>
  <c r="W28" i="2"/>
  <c r="AA28" i="2"/>
  <c r="T29" i="2"/>
  <c r="X29" i="2"/>
  <c r="AB29" i="2"/>
  <c r="V31" i="2"/>
  <c r="Z31" i="2"/>
  <c r="S32" i="2"/>
  <c r="W32" i="2"/>
  <c r="AA32" i="2"/>
  <c r="T33" i="2"/>
  <c r="X33" i="2"/>
  <c r="AB33" i="2"/>
  <c r="V35" i="2"/>
  <c r="Z35" i="2"/>
  <c r="S36" i="2"/>
  <c r="W36" i="2"/>
  <c r="AA36" i="2"/>
  <c r="T37" i="2"/>
  <c r="X37" i="2"/>
  <c r="AB37" i="2"/>
  <c r="V39" i="2"/>
  <c r="Z39" i="2"/>
  <c r="S40" i="2"/>
  <c r="W40" i="2"/>
  <c r="AA40" i="2"/>
  <c r="T41" i="2"/>
  <c r="X41" i="2"/>
  <c r="AB41" i="2"/>
  <c r="V46" i="2"/>
  <c r="Z46" i="2"/>
  <c r="S47" i="2"/>
  <c r="W47" i="2"/>
  <c r="AA47" i="2"/>
  <c r="T48" i="2"/>
  <c r="X48" i="2"/>
  <c r="AB48" i="2"/>
  <c r="V50" i="2"/>
  <c r="Z50" i="2"/>
  <c r="S51" i="2"/>
  <c r="W51" i="2"/>
  <c r="AA51" i="2"/>
  <c r="T52" i="2"/>
  <c r="X52" i="2"/>
  <c r="AB52" i="2"/>
  <c r="V54" i="2"/>
  <c r="Z54" i="2"/>
  <c r="S55" i="2"/>
  <c r="W55" i="2"/>
  <c r="AA55" i="2"/>
  <c r="T56" i="2"/>
  <c r="X56" i="2"/>
  <c r="AB56" i="2"/>
  <c r="V58" i="2"/>
  <c r="Z58" i="2"/>
  <c r="S59" i="2"/>
  <c r="W59" i="2"/>
  <c r="AA59" i="2"/>
  <c r="T60" i="2"/>
  <c r="X60" i="2"/>
  <c r="AB60" i="2"/>
  <c r="V62" i="2"/>
  <c r="Z62" i="2"/>
  <c r="S63" i="2"/>
  <c r="W63" i="2"/>
  <c r="AA63" i="2"/>
  <c r="T64" i="2"/>
  <c r="X64" i="2"/>
  <c r="AB64" i="2"/>
  <c r="V66" i="2"/>
  <c r="Z66" i="2"/>
  <c r="S67" i="2"/>
  <c r="W67" i="2"/>
  <c r="AA67" i="2"/>
  <c r="T68" i="2"/>
  <c r="X68" i="2"/>
  <c r="AB68" i="2"/>
  <c r="V70" i="2"/>
  <c r="Z70" i="2"/>
  <c r="S71" i="2"/>
  <c r="W71" i="2"/>
  <c r="AA71" i="2"/>
  <c r="T72" i="2"/>
  <c r="X72" i="2"/>
  <c r="AB72" i="2"/>
  <c r="V74" i="2"/>
  <c r="Z74" i="2"/>
  <c r="S75" i="2"/>
  <c r="W75" i="2"/>
  <c r="AA75" i="2"/>
  <c r="T76" i="2"/>
  <c r="X76" i="2"/>
  <c r="AB76" i="2"/>
  <c r="V78" i="2"/>
  <c r="Z78" i="2"/>
  <c r="S79" i="2"/>
  <c r="W79" i="2"/>
  <c r="AA79" i="2"/>
  <c r="T80" i="2"/>
  <c r="X80" i="2"/>
  <c r="AB80" i="2"/>
  <c r="V82" i="2"/>
  <c r="Z82" i="2"/>
  <c r="S85" i="2"/>
  <c r="W85" i="2"/>
  <c r="AA85" i="2"/>
  <c r="T86" i="2"/>
  <c r="E29" i="3" s="1"/>
  <c r="X86" i="2"/>
  <c r="E35" i="3" s="1"/>
  <c r="AB86" i="2"/>
  <c r="E41" i="3" s="1"/>
  <c r="V88" i="2"/>
  <c r="Z88" i="2"/>
  <c r="S89" i="2"/>
  <c r="W89" i="2"/>
  <c r="AA89" i="2"/>
  <c r="T90" i="2"/>
  <c r="X90" i="2"/>
  <c r="AB90" i="2"/>
  <c r="V92" i="2"/>
  <c r="Z92" i="2"/>
  <c r="S93" i="2"/>
  <c r="W93" i="2"/>
  <c r="AA93" i="2"/>
  <c r="T94" i="2"/>
  <c r="X94" i="2"/>
  <c r="AB94" i="2"/>
  <c r="V96" i="2"/>
  <c r="Z96" i="2"/>
  <c r="S97" i="2"/>
  <c r="W97" i="2"/>
  <c r="AA97" i="2"/>
  <c r="T98" i="2"/>
  <c r="X98" i="2"/>
  <c r="AC98" i="2"/>
  <c r="S99" i="2"/>
  <c r="Y99" i="2"/>
  <c r="AD99" i="2"/>
  <c r="AC104" i="2"/>
  <c r="Y104" i="2"/>
  <c r="U104" i="2"/>
  <c r="AF104" i="2"/>
  <c r="AB104" i="2"/>
  <c r="X104" i="2"/>
  <c r="T104" i="2"/>
  <c r="Z104" i="2"/>
  <c r="AF107" i="2"/>
  <c r="AB107" i="2"/>
  <c r="X107" i="2"/>
  <c r="T107" i="2"/>
  <c r="AE107" i="2"/>
  <c r="AA107" i="2"/>
  <c r="W107" i="2"/>
  <c r="S107" i="2"/>
  <c r="Z107" i="2"/>
  <c r="S108" i="2"/>
  <c r="AA108" i="2"/>
  <c r="U111" i="2"/>
  <c r="AC111" i="2"/>
  <c r="V112" i="2"/>
  <c r="AD112" i="2"/>
  <c r="Z116" i="2"/>
  <c r="Z120" i="2"/>
  <c r="Z126" i="2"/>
  <c r="Z130" i="2"/>
  <c r="AF148" i="2"/>
  <c r="AB148" i="2"/>
  <c r="X148" i="2"/>
  <c r="T148" i="2"/>
  <c r="AA148" i="2"/>
  <c r="V148" i="2"/>
  <c r="AE148" i="2"/>
  <c r="Z148" i="2"/>
  <c r="U148" i="2"/>
  <c r="AD148" i="2"/>
  <c r="Y148" i="2"/>
  <c r="S148" i="2"/>
  <c r="AE170" i="2"/>
  <c r="AA170" i="2"/>
  <c r="W170" i="2"/>
  <c r="S170" i="2"/>
  <c r="AB170" i="2"/>
  <c r="V170" i="2"/>
  <c r="AF170" i="2"/>
  <c r="Z170" i="2"/>
  <c r="U170" i="2"/>
  <c r="Y170" i="2"/>
  <c r="X170" i="2"/>
  <c r="AD170" i="2"/>
  <c r="T170" i="2"/>
  <c r="AF175" i="2"/>
  <c r="AB175" i="2"/>
  <c r="X175" i="2"/>
  <c r="T175" i="2"/>
  <c r="AE175" i="2"/>
  <c r="Z175" i="2"/>
  <c r="U175" i="2"/>
  <c r="AD175" i="2"/>
  <c r="Y175" i="2"/>
  <c r="S175" i="2"/>
  <c r="AA175" i="2"/>
  <c r="W175" i="2"/>
  <c r="V175" i="2"/>
  <c r="V115" i="2"/>
  <c r="Z115" i="2"/>
  <c r="AD115" i="2"/>
  <c r="V119" i="2"/>
  <c r="Z119" i="2"/>
  <c r="AD119" i="2"/>
  <c r="V125" i="2"/>
  <c r="Z125" i="2"/>
  <c r="AD125" i="2"/>
  <c r="V129" i="2"/>
  <c r="Z129" i="2"/>
  <c r="AD129" i="2"/>
  <c r="V133" i="2"/>
  <c r="Z133" i="2"/>
  <c r="AD133" i="2"/>
  <c r="AC137" i="2"/>
  <c r="Y137" i="2"/>
  <c r="F36" i="3" s="1"/>
  <c r="U137" i="2"/>
  <c r="F32" i="3" s="1"/>
  <c r="W137" i="2"/>
  <c r="AB137" i="2"/>
  <c r="AE139" i="2"/>
  <c r="AA139" i="2"/>
  <c r="W139" i="2"/>
  <c r="S139" i="2"/>
  <c r="X139" i="2"/>
  <c r="AC139" i="2"/>
  <c r="AC145" i="2"/>
  <c r="Y145" i="2"/>
  <c r="U145" i="2"/>
  <c r="W145" i="2"/>
  <c r="AB145" i="2"/>
  <c r="AE147" i="2"/>
  <c r="AA147" i="2"/>
  <c r="W147" i="2"/>
  <c r="S147" i="2"/>
  <c r="X147" i="2"/>
  <c r="AC147" i="2"/>
  <c r="AF157" i="2"/>
  <c r="AB157" i="2"/>
  <c r="X157" i="2"/>
  <c r="AE157" i="2"/>
  <c r="Z157" i="2"/>
  <c r="U157" i="2"/>
  <c r="AD157" i="2"/>
  <c r="Y157" i="2"/>
  <c r="T157" i="2"/>
  <c r="AA157" i="2"/>
  <c r="AE160" i="2"/>
  <c r="AA160" i="2"/>
  <c r="W160" i="2"/>
  <c r="S160" i="2"/>
  <c r="AB160" i="2"/>
  <c r="V160" i="2"/>
  <c r="AF160" i="2"/>
  <c r="Z160" i="2"/>
  <c r="U160" i="2"/>
  <c r="AC160" i="2"/>
  <c r="AF167" i="2"/>
  <c r="AB167" i="2"/>
  <c r="X167" i="2"/>
  <c r="T167" i="2"/>
  <c r="AE167" i="2"/>
  <c r="Z167" i="2"/>
  <c r="U167" i="2"/>
  <c r="AD167" i="2"/>
  <c r="Y167" i="2"/>
  <c r="S167" i="2"/>
  <c r="AC167" i="2"/>
  <c r="AC176" i="2"/>
  <c r="Y176" i="2"/>
  <c r="U176" i="2"/>
  <c r="AF176" i="2"/>
  <c r="AA176" i="2"/>
  <c r="V176" i="2"/>
  <c r="AE176" i="2"/>
  <c r="Z176" i="2"/>
  <c r="T176" i="2"/>
  <c r="AB176" i="2"/>
  <c r="V102" i="2"/>
  <c r="Z102" i="2"/>
  <c r="AD102" i="2"/>
  <c r="V106" i="2"/>
  <c r="Z106" i="2"/>
  <c r="AD106" i="2"/>
  <c r="V110" i="2"/>
  <c r="Z110" i="2"/>
  <c r="AD110" i="2"/>
  <c r="V114" i="2"/>
  <c r="Z114" i="2"/>
  <c r="AD114" i="2"/>
  <c r="S115" i="2"/>
  <c r="W115" i="2"/>
  <c r="AA115" i="2"/>
  <c r="AE115" i="2"/>
  <c r="V118" i="2"/>
  <c r="Z118" i="2"/>
  <c r="AD118" i="2"/>
  <c r="S119" i="2"/>
  <c r="W119" i="2"/>
  <c r="AA119" i="2"/>
  <c r="AE119" i="2"/>
  <c r="V122" i="2"/>
  <c r="Z122" i="2"/>
  <c r="AD122" i="2"/>
  <c r="S125" i="2"/>
  <c r="W125" i="2"/>
  <c r="AA125" i="2"/>
  <c r="AE125" i="2"/>
  <c r="V128" i="2"/>
  <c r="Z128" i="2"/>
  <c r="AD128" i="2"/>
  <c r="S129" i="2"/>
  <c r="W129" i="2"/>
  <c r="AA129" i="2"/>
  <c r="AE129" i="2"/>
  <c r="V132" i="2"/>
  <c r="Z132" i="2"/>
  <c r="AD132" i="2"/>
  <c r="S133" i="2"/>
  <c r="W133" i="2"/>
  <c r="AA133" i="2"/>
  <c r="AE133" i="2"/>
  <c r="V136" i="2"/>
  <c r="Z136" i="2"/>
  <c r="AD136" i="2"/>
  <c r="S137" i="2"/>
  <c r="X137" i="2"/>
  <c r="AD137" i="2"/>
  <c r="T139" i="2"/>
  <c r="Y139" i="2"/>
  <c r="AD139" i="2"/>
  <c r="AF144" i="2"/>
  <c r="AB144" i="2"/>
  <c r="X144" i="2"/>
  <c r="T144" i="2"/>
  <c r="W144" i="2"/>
  <c r="AC144" i="2"/>
  <c r="S145" i="2"/>
  <c r="X145" i="2"/>
  <c r="AD145" i="2"/>
  <c r="T147" i="2"/>
  <c r="Y147" i="2"/>
  <c r="AD147" i="2"/>
  <c r="AC153" i="2"/>
  <c r="Y153" i="2"/>
  <c r="U153" i="2"/>
  <c r="AF153" i="2"/>
  <c r="AB153" i="2"/>
  <c r="X153" i="2"/>
  <c r="T153" i="2"/>
  <c r="Z153" i="2"/>
  <c r="AF156" i="2"/>
  <c r="AB156" i="2"/>
  <c r="X156" i="2"/>
  <c r="T156" i="2"/>
  <c r="AE156" i="2"/>
  <c r="AA156" i="2"/>
  <c r="W156" i="2"/>
  <c r="S156" i="2"/>
  <c r="Z156" i="2"/>
  <c r="S157" i="2"/>
  <c r="AC157" i="2"/>
  <c r="T160" i="2"/>
  <c r="AD160" i="2"/>
  <c r="V167" i="2"/>
  <c r="AC168" i="2"/>
  <c r="Y168" i="2"/>
  <c r="U168" i="2"/>
  <c r="G32" i="3" s="1"/>
  <c r="AF168" i="2"/>
  <c r="AA168" i="2"/>
  <c r="V168" i="2"/>
  <c r="AE168" i="2"/>
  <c r="Z168" i="2"/>
  <c r="T168" i="2"/>
  <c r="AB168" i="2"/>
  <c r="S176" i="2"/>
  <c r="AD176" i="2"/>
  <c r="V101" i="2"/>
  <c r="Z101" i="2"/>
  <c r="S102" i="2"/>
  <c r="W102" i="2"/>
  <c r="AA102" i="2"/>
  <c r="V105" i="2"/>
  <c r="Z105" i="2"/>
  <c r="S106" i="2"/>
  <c r="W106" i="2"/>
  <c r="AA106" i="2"/>
  <c r="V109" i="2"/>
  <c r="Z109" i="2"/>
  <c r="S110" i="2"/>
  <c r="W110" i="2"/>
  <c r="AA110" i="2"/>
  <c r="V113" i="2"/>
  <c r="Z113" i="2"/>
  <c r="S114" i="2"/>
  <c r="W114" i="2"/>
  <c r="AA114" i="2"/>
  <c r="T115" i="2"/>
  <c r="X115" i="2"/>
  <c r="AB115" i="2"/>
  <c r="V117" i="2"/>
  <c r="Z117" i="2"/>
  <c r="S118" i="2"/>
  <c r="W118" i="2"/>
  <c r="AA118" i="2"/>
  <c r="T119" i="2"/>
  <c r="X119" i="2"/>
  <c r="AB119" i="2"/>
  <c r="V121" i="2"/>
  <c r="Z121" i="2"/>
  <c r="S122" i="2"/>
  <c r="W122" i="2"/>
  <c r="AA122" i="2"/>
  <c r="T125" i="2"/>
  <c r="X125" i="2"/>
  <c r="AB125" i="2"/>
  <c r="V127" i="2"/>
  <c r="Z127" i="2"/>
  <c r="S128" i="2"/>
  <c r="W128" i="2"/>
  <c r="AA128" i="2"/>
  <c r="T129" i="2"/>
  <c r="X129" i="2"/>
  <c r="AB129" i="2"/>
  <c r="V131" i="2"/>
  <c r="Z131" i="2"/>
  <c r="S132" i="2"/>
  <c r="W132" i="2"/>
  <c r="AA132" i="2"/>
  <c r="T133" i="2"/>
  <c r="X133" i="2"/>
  <c r="AB133" i="2"/>
  <c r="V135" i="2"/>
  <c r="Z135" i="2"/>
  <c r="S136" i="2"/>
  <c r="W136" i="2"/>
  <c r="AA136" i="2"/>
  <c r="T137" i="2"/>
  <c r="Z137" i="2"/>
  <c r="AE137" i="2"/>
  <c r="U139" i="2"/>
  <c r="Z139" i="2"/>
  <c r="AF139" i="2"/>
  <c r="AC141" i="2"/>
  <c r="Y141" i="2"/>
  <c r="U141" i="2"/>
  <c r="W141" i="2"/>
  <c r="AB141" i="2"/>
  <c r="AE143" i="2"/>
  <c r="AA143" i="2"/>
  <c r="W143" i="2"/>
  <c r="S143" i="2"/>
  <c r="X143" i="2"/>
  <c r="AC143" i="2"/>
  <c r="S144" i="2"/>
  <c r="Y144" i="2"/>
  <c r="AD144" i="2"/>
  <c r="T145" i="2"/>
  <c r="Z145" i="2"/>
  <c r="AE145" i="2"/>
  <c r="U147" i="2"/>
  <c r="Z147" i="2"/>
  <c r="AF147" i="2"/>
  <c r="AC149" i="2"/>
  <c r="Y149" i="2"/>
  <c r="U149" i="2"/>
  <c r="W149" i="2"/>
  <c r="AB149" i="2"/>
  <c r="AF152" i="2"/>
  <c r="AB152" i="2"/>
  <c r="X152" i="2"/>
  <c r="T152" i="2"/>
  <c r="AE152" i="2"/>
  <c r="AA152" i="2"/>
  <c r="W152" i="2"/>
  <c r="S152" i="2"/>
  <c r="Z152" i="2"/>
  <c r="S153" i="2"/>
  <c r="AA153" i="2"/>
  <c r="U156" i="2"/>
  <c r="AC156" i="2"/>
  <c r="V157" i="2"/>
  <c r="AC158" i="2"/>
  <c r="Y158" i="2"/>
  <c r="U158" i="2"/>
  <c r="AF158" i="2"/>
  <c r="AA158" i="2"/>
  <c r="V158" i="2"/>
  <c r="AE158" i="2"/>
  <c r="Z158" i="2"/>
  <c r="T158" i="2"/>
  <c r="AB158" i="2"/>
  <c r="X160" i="2"/>
  <c r="W167" i="2"/>
  <c r="S168" i="2"/>
  <c r="AD168" i="2"/>
  <c r="W176" i="2"/>
  <c r="AE178" i="2"/>
  <c r="AA178" i="2"/>
  <c r="W178" i="2"/>
  <c r="S178" i="2"/>
  <c r="AB178" i="2"/>
  <c r="V178" i="2"/>
  <c r="AF178" i="2"/>
  <c r="Z178" i="2"/>
  <c r="U178" i="2"/>
  <c r="AC178" i="2"/>
  <c r="AF183" i="2"/>
  <c r="AB183" i="2"/>
  <c r="X183" i="2"/>
  <c r="T183" i="2"/>
  <c r="AA183" i="2"/>
  <c r="V183" i="2"/>
  <c r="AE183" i="2"/>
  <c r="Z183" i="2"/>
  <c r="U183" i="2"/>
  <c r="AD183" i="2"/>
  <c r="Y183" i="2"/>
  <c r="S183" i="2"/>
  <c r="V151" i="2"/>
  <c r="Z151" i="2"/>
  <c r="AD151" i="2"/>
  <c r="V155" i="2"/>
  <c r="Z155" i="2"/>
  <c r="AD155" i="2"/>
  <c r="AC162" i="2"/>
  <c r="Y162" i="2"/>
  <c r="U162" i="2"/>
  <c r="W162" i="2"/>
  <c r="AB162" i="2"/>
  <c r="AE166" i="2"/>
  <c r="G47" i="3" s="1"/>
  <c r="AA166" i="2"/>
  <c r="G40" i="3" s="1"/>
  <c r="W166" i="2"/>
  <c r="G34" i="3" s="1"/>
  <c r="S166" i="2"/>
  <c r="X166" i="2"/>
  <c r="AC166" i="2"/>
  <c r="AC172" i="2"/>
  <c r="Y172" i="2"/>
  <c r="U172" i="2"/>
  <c r="W172" i="2"/>
  <c r="AB172" i="2"/>
  <c r="AE174" i="2"/>
  <c r="AA174" i="2"/>
  <c r="W174" i="2"/>
  <c r="S174" i="2"/>
  <c r="X174" i="2"/>
  <c r="AC174" i="2"/>
  <c r="AC180" i="2"/>
  <c r="Y180" i="2"/>
  <c r="U180" i="2"/>
  <c r="W180" i="2"/>
  <c r="AB180" i="2"/>
  <c r="AE182" i="2"/>
  <c r="AA182" i="2"/>
  <c r="W182" i="2"/>
  <c r="S182" i="2"/>
  <c r="X182" i="2"/>
  <c r="AC182" i="2"/>
  <c r="T184" i="2"/>
  <c r="Z184" i="2"/>
  <c r="AE184" i="2"/>
  <c r="U186" i="2"/>
  <c r="Z186" i="2"/>
  <c r="AF186" i="2"/>
  <c r="AC188" i="2"/>
  <c r="Y188" i="2"/>
  <c r="U188" i="2"/>
  <c r="W188" i="2"/>
  <c r="AB188" i="2"/>
  <c r="AE190" i="2"/>
  <c r="AA190" i="2"/>
  <c r="W190" i="2"/>
  <c r="S190" i="2"/>
  <c r="X190" i="2"/>
  <c r="AC190" i="2"/>
  <c r="T192" i="2"/>
  <c r="Z192" i="2"/>
  <c r="AE192" i="2"/>
  <c r="U194" i="2"/>
  <c r="Z194" i="2"/>
  <c r="AF194" i="2"/>
  <c r="AD196" i="2"/>
  <c r="Z196" i="2"/>
  <c r="AC196" i="2"/>
  <c r="Y196" i="2"/>
  <c r="U196" i="2"/>
  <c r="W196" i="2"/>
  <c r="AE196" i="2"/>
  <c r="V198" i="2"/>
  <c r="AD198" i="2"/>
  <c r="V202" i="2"/>
  <c r="AD202" i="2"/>
  <c r="V208" i="2"/>
  <c r="AD208" i="2"/>
  <c r="H46" i="3" s="1"/>
  <c r="W214" i="2"/>
  <c r="AE216" i="2"/>
  <c r="AA216" i="2"/>
  <c r="W216" i="2"/>
  <c r="S216" i="2"/>
  <c r="AF216" i="2"/>
  <c r="Z216" i="2"/>
  <c r="U216" i="2"/>
  <c r="AD216" i="2"/>
  <c r="Y216" i="2"/>
  <c r="T216" i="2"/>
  <c r="AC216" i="2"/>
  <c r="W222" i="2"/>
  <c r="AE224" i="2"/>
  <c r="AA224" i="2"/>
  <c r="W224" i="2"/>
  <c r="S224" i="2"/>
  <c r="AF224" i="2"/>
  <c r="Z224" i="2"/>
  <c r="U224" i="2"/>
  <c r="AD224" i="2"/>
  <c r="Y224" i="2"/>
  <c r="T224" i="2"/>
  <c r="AC224" i="2"/>
  <c r="W230" i="2"/>
  <c r="AE232" i="2"/>
  <c r="AA232" i="2"/>
  <c r="W232" i="2"/>
  <c r="S232" i="2"/>
  <c r="AF232" i="2"/>
  <c r="Z232" i="2"/>
  <c r="U232" i="2"/>
  <c r="AD232" i="2"/>
  <c r="Y232" i="2"/>
  <c r="T232" i="2"/>
  <c r="AC232" i="2"/>
  <c r="V138" i="2"/>
  <c r="Z138" i="2"/>
  <c r="V142" i="2"/>
  <c r="Z142" i="2"/>
  <c r="V146" i="2"/>
  <c r="Z146" i="2"/>
  <c r="V150" i="2"/>
  <c r="Z150" i="2"/>
  <c r="S151" i="2"/>
  <c r="W151" i="2"/>
  <c r="AA151" i="2"/>
  <c r="V154" i="2"/>
  <c r="Z154" i="2"/>
  <c r="S155" i="2"/>
  <c r="W155" i="2"/>
  <c r="AA155" i="2"/>
  <c r="AF161" i="2"/>
  <c r="AB161" i="2"/>
  <c r="X161" i="2"/>
  <c r="T161" i="2"/>
  <c r="W161" i="2"/>
  <c r="AC161" i="2"/>
  <c r="S162" i="2"/>
  <c r="X162" i="2"/>
  <c r="AD162" i="2"/>
  <c r="T166" i="2"/>
  <c r="G29" i="3" s="1"/>
  <c r="Y166" i="2"/>
  <c r="G36" i="3" s="1"/>
  <c r="AD166" i="2"/>
  <c r="G46" i="3" s="1"/>
  <c r="AF171" i="2"/>
  <c r="G48" i="3" s="1"/>
  <c r="G24" i="3" s="1"/>
  <c r="AB171" i="2"/>
  <c r="G41" i="3" s="1"/>
  <c r="X171" i="2"/>
  <c r="G35" i="3" s="1"/>
  <c r="T171" i="2"/>
  <c r="W171" i="2"/>
  <c r="AC171" i="2"/>
  <c r="G42" i="3" s="1"/>
  <c r="G18" i="3" s="1"/>
  <c r="S172" i="2"/>
  <c r="G28" i="3" s="1"/>
  <c r="G4" i="3" s="1"/>
  <c r="X172" i="2"/>
  <c r="AD172" i="2"/>
  <c r="T174" i="2"/>
  <c r="Y174" i="2"/>
  <c r="AD174" i="2"/>
  <c r="AF179" i="2"/>
  <c r="AB179" i="2"/>
  <c r="X179" i="2"/>
  <c r="T179" i="2"/>
  <c r="W179" i="2"/>
  <c r="AC179" i="2"/>
  <c r="S180" i="2"/>
  <c r="X180" i="2"/>
  <c r="AD180" i="2"/>
  <c r="T182" i="2"/>
  <c r="Y182" i="2"/>
  <c r="AD182" i="2"/>
  <c r="V184" i="2"/>
  <c r="AA184" i="2"/>
  <c r="V186" i="2"/>
  <c r="AF187" i="2"/>
  <c r="AB187" i="2"/>
  <c r="X187" i="2"/>
  <c r="T187" i="2"/>
  <c r="W187" i="2"/>
  <c r="AC187" i="2"/>
  <c r="S188" i="2"/>
  <c r="X188" i="2"/>
  <c r="AD188" i="2"/>
  <c r="T190" i="2"/>
  <c r="Y190" i="2"/>
  <c r="AD190" i="2"/>
  <c r="V192" i="2"/>
  <c r="AA192" i="2"/>
  <c r="V194" i="2"/>
  <c r="AF195" i="2"/>
  <c r="AB195" i="2"/>
  <c r="X195" i="2"/>
  <c r="T195" i="2"/>
  <c r="W195" i="2"/>
  <c r="AC195" i="2"/>
  <c r="S196" i="2"/>
  <c r="X196" i="2"/>
  <c r="AF196" i="2"/>
  <c r="AC199" i="2"/>
  <c r="Y199" i="2"/>
  <c r="U199" i="2"/>
  <c r="AF199" i="2"/>
  <c r="AB199" i="2"/>
  <c r="X199" i="2"/>
  <c r="T199" i="2"/>
  <c r="Z199" i="2"/>
  <c r="AC205" i="2"/>
  <c r="Y205" i="2"/>
  <c r="U205" i="2"/>
  <c r="AF205" i="2"/>
  <c r="AB205" i="2"/>
  <c r="X205" i="2"/>
  <c r="T205" i="2"/>
  <c r="Z205" i="2"/>
  <c r="AF209" i="2"/>
  <c r="AB209" i="2"/>
  <c r="X209" i="2"/>
  <c r="T209" i="2"/>
  <c r="AA209" i="2"/>
  <c r="V209" i="2"/>
  <c r="AE209" i="2"/>
  <c r="Z209" i="2"/>
  <c r="U209" i="2"/>
  <c r="AC209" i="2"/>
  <c r="V216" i="2"/>
  <c r="AF217" i="2"/>
  <c r="AB217" i="2"/>
  <c r="X217" i="2"/>
  <c r="T217" i="2"/>
  <c r="AA217" i="2"/>
  <c r="V217" i="2"/>
  <c r="AE217" i="2"/>
  <c r="Z217" i="2"/>
  <c r="U217" i="2"/>
  <c r="AC217" i="2"/>
  <c r="V224" i="2"/>
  <c r="AF225" i="2"/>
  <c r="AB225" i="2"/>
  <c r="X225" i="2"/>
  <c r="T225" i="2"/>
  <c r="AA225" i="2"/>
  <c r="V225" i="2"/>
  <c r="AE225" i="2"/>
  <c r="Z225" i="2"/>
  <c r="U225" i="2"/>
  <c r="AC225" i="2"/>
  <c r="V232" i="2"/>
  <c r="AF233" i="2"/>
  <c r="AB233" i="2"/>
  <c r="X233" i="2"/>
  <c r="T233" i="2"/>
  <c r="AA233" i="2"/>
  <c r="V233" i="2"/>
  <c r="AE233" i="2"/>
  <c r="Z233" i="2"/>
  <c r="U233" i="2"/>
  <c r="AC233" i="2"/>
  <c r="AF241" i="2"/>
  <c r="AB241" i="2"/>
  <c r="X241" i="2"/>
  <c r="T241" i="2"/>
  <c r="AA241" i="2"/>
  <c r="V241" i="2"/>
  <c r="AE241" i="2"/>
  <c r="Z241" i="2"/>
  <c r="U241" i="2"/>
  <c r="AD241" i="2"/>
  <c r="Y241" i="2"/>
  <c r="S241" i="2"/>
  <c r="AC184" i="2"/>
  <c r="Y184" i="2"/>
  <c r="U184" i="2"/>
  <c r="W184" i="2"/>
  <c r="AB184" i="2"/>
  <c r="AE186" i="2"/>
  <c r="AA186" i="2"/>
  <c r="W186" i="2"/>
  <c r="S186" i="2"/>
  <c r="X186" i="2"/>
  <c r="AC186" i="2"/>
  <c r="AC192" i="2"/>
  <c r="Y192" i="2"/>
  <c r="U192" i="2"/>
  <c r="W192" i="2"/>
  <c r="AB192" i="2"/>
  <c r="AE194" i="2"/>
  <c r="AA194" i="2"/>
  <c r="W194" i="2"/>
  <c r="S194" i="2"/>
  <c r="X194" i="2"/>
  <c r="AC194" i="2"/>
  <c r="AF198" i="2"/>
  <c r="AB198" i="2"/>
  <c r="X198" i="2"/>
  <c r="T198" i="2"/>
  <c r="AE198" i="2"/>
  <c r="AA198" i="2"/>
  <c r="W198" i="2"/>
  <c r="S198" i="2"/>
  <c r="Z198" i="2"/>
  <c r="AF202" i="2"/>
  <c r="AB202" i="2"/>
  <c r="X202" i="2"/>
  <c r="T202" i="2"/>
  <c r="AE202" i="2"/>
  <c r="AA202" i="2"/>
  <c r="W202" i="2"/>
  <c r="S202" i="2"/>
  <c r="Z202" i="2"/>
  <c r="AF208" i="2"/>
  <c r="AB208" i="2"/>
  <c r="X208" i="2"/>
  <c r="T208" i="2"/>
  <c r="AE208" i="2"/>
  <c r="H47" i="3" s="1"/>
  <c r="AA208" i="2"/>
  <c r="H40" i="3" s="1"/>
  <c r="W208" i="2"/>
  <c r="H34" i="3" s="1"/>
  <c r="S208" i="2"/>
  <c r="Z208" i="2"/>
  <c r="AC214" i="2"/>
  <c r="Y214" i="2"/>
  <c r="U214" i="2"/>
  <c r="AE214" i="2"/>
  <c r="Z214" i="2"/>
  <c r="T214" i="2"/>
  <c r="AD214" i="2"/>
  <c r="X214" i="2"/>
  <c r="S214" i="2"/>
  <c r="AB214" i="2"/>
  <c r="AC222" i="2"/>
  <c r="Y222" i="2"/>
  <c r="U222" i="2"/>
  <c r="AE222" i="2"/>
  <c r="Z222" i="2"/>
  <c r="T222" i="2"/>
  <c r="AD222" i="2"/>
  <c r="X222" i="2"/>
  <c r="S222" i="2"/>
  <c r="AB222" i="2"/>
  <c r="AC230" i="2"/>
  <c r="Y230" i="2"/>
  <c r="U230" i="2"/>
  <c r="AE230" i="2"/>
  <c r="Z230" i="2"/>
  <c r="T230" i="2"/>
  <c r="AD230" i="2"/>
  <c r="X230" i="2"/>
  <c r="S230" i="2"/>
  <c r="AB230" i="2"/>
  <c r="AE248" i="2"/>
  <c r="AA248" i="2"/>
  <c r="W248" i="2"/>
  <c r="S248" i="2"/>
  <c r="AD248" i="2"/>
  <c r="Z248" i="2"/>
  <c r="V248" i="2"/>
  <c r="AC248" i="2"/>
  <c r="Y248" i="2"/>
  <c r="U248" i="2"/>
  <c r="I32" i="3" s="1"/>
  <c r="T248" i="2"/>
  <c r="AF248" i="2"/>
  <c r="AB248" i="2"/>
  <c r="AC238" i="2"/>
  <c r="Y238" i="2"/>
  <c r="U238" i="2"/>
  <c r="W238" i="2"/>
  <c r="AB238" i="2"/>
  <c r="AE240" i="2"/>
  <c r="AA240" i="2"/>
  <c r="W240" i="2"/>
  <c r="S240" i="2"/>
  <c r="X240" i="2"/>
  <c r="AC240" i="2"/>
  <c r="V159" i="2"/>
  <c r="Z159" i="2"/>
  <c r="V165" i="2"/>
  <c r="Z165" i="2"/>
  <c r="V169" i="2"/>
  <c r="Z169" i="2"/>
  <c r="V173" i="2"/>
  <c r="Z173" i="2"/>
  <c r="V177" i="2"/>
  <c r="Z177" i="2"/>
  <c r="V181" i="2"/>
  <c r="Z181" i="2"/>
  <c r="V185" i="2"/>
  <c r="Z185" i="2"/>
  <c r="V189" i="2"/>
  <c r="Z189" i="2"/>
  <c r="V193" i="2"/>
  <c r="Z193" i="2"/>
  <c r="V197" i="2"/>
  <c r="Z197" i="2"/>
  <c r="U200" i="2"/>
  <c r="Y200" i="2"/>
  <c r="AC200" i="2"/>
  <c r="V201" i="2"/>
  <c r="Z201" i="2"/>
  <c r="U206" i="2"/>
  <c r="Y206" i="2"/>
  <c r="AC206" i="2"/>
  <c r="V207" i="2"/>
  <c r="Z207" i="2"/>
  <c r="V210" i="2"/>
  <c r="AA210" i="2"/>
  <c r="V212" i="2"/>
  <c r="AF213" i="2"/>
  <c r="AB213" i="2"/>
  <c r="X213" i="2"/>
  <c r="T213" i="2"/>
  <c r="W213" i="2"/>
  <c r="AC213" i="2"/>
  <c r="V218" i="2"/>
  <c r="AA218" i="2"/>
  <c r="V220" i="2"/>
  <c r="AF221" i="2"/>
  <c r="AB221" i="2"/>
  <c r="X221" i="2"/>
  <c r="T221" i="2"/>
  <c r="W221" i="2"/>
  <c r="AC221" i="2"/>
  <c r="V226" i="2"/>
  <c r="AA226" i="2"/>
  <c r="V228" i="2"/>
  <c r="AF229" i="2"/>
  <c r="AB229" i="2"/>
  <c r="X229" i="2"/>
  <c r="T229" i="2"/>
  <c r="W229" i="2"/>
  <c r="AC229" i="2"/>
  <c r="V234" i="2"/>
  <c r="AA234" i="2"/>
  <c r="V236" i="2"/>
  <c r="AF237" i="2"/>
  <c r="AB237" i="2"/>
  <c r="X237" i="2"/>
  <c r="T237" i="2"/>
  <c r="W237" i="2"/>
  <c r="AC237" i="2"/>
  <c r="S238" i="2"/>
  <c r="X238" i="2"/>
  <c r="AD238" i="2"/>
  <c r="T240" i="2"/>
  <c r="Y240" i="2"/>
  <c r="AD240" i="2"/>
  <c r="V242" i="2"/>
  <c r="AA242" i="2"/>
  <c r="V244" i="2"/>
  <c r="AF247" i="2"/>
  <c r="AB247" i="2"/>
  <c r="X247" i="2"/>
  <c r="T247" i="2"/>
  <c r="AE247" i="2"/>
  <c r="AA247" i="2"/>
  <c r="W247" i="2"/>
  <c r="S247" i="2"/>
  <c r="AD247" i="2"/>
  <c r="Z247" i="2"/>
  <c r="V247" i="2"/>
  <c r="Y247" i="2"/>
  <c r="V200" i="2"/>
  <c r="Z200" i="2"/>
  <c r="V206" i="2"/>
  <c r="H33" i="3" s="1"/>
  <c r="Z206" i="2"/>
  <c r="AC210" i="2"/>
  <c r="Y210" i="2"/>
  <c r="U210" i="2"/>
  <c r="W210" i="2"/>
  <c r="AB210" i="2"/>
  <c r="AE212" i="2"/>
  <c r="AA212" i="2"/>
  <c r="W212" i="2"/>
  <c r="S212" i="2"/>
  <c r="H28" i="3" s="1"/>
  <c r="X212" i="2"/>
  <c r="AC212" i="2"/>
  <c r="AC218" i="2"/>
  <c r="Y218" i="2"/>
  <c r="U218" i="2"/>
  <c r="W218" i="2"/>
  <c r="AB218" i="2"/>
  <c r="AE220" i="2"/>
  <c r="AA220" i="2"/>
  <c r="W220" i="2"/>
  <c r="S220" i="2"/>
  <c r="X220" i="2"/>
  <c r="AC220" i="2"/>
  <c r="AC226" i="2"/>
  <c r="Y226" i="2"/>
  <c r="U226" i="2"/>
  <c r="W226" i="2"/>
  <c r="AB226" i="2"/>
  <c r="AE228" i="2"/>
  <c r="AA228" i="2"/>
  <c r="W228" i="2"/>
  <c r="S228" i="2"/>
  <c r="X228" i="2"/>
  <c r="AC228" i="2"/>
  <c r="AC234" i="2"/>
  <c r="Y234" i="2"/>
  <c r="U234" i="2"/>
  <c r="W234" i="2"/>
  <c r="AB234" i="2"/>
  <c r="AE236" i="2"/>
  <c r="AA236" i="2"/>
  <c r="W236" i="2"/>
  <c r="S236" i="2"/>
  <c r="X236" i="2"/>
  <c r="AC236" i="2"/>
  <c r="T238" i="2"/>
  <c r="Z238" i="2"/>
  <c r="AE238" i="2"/>
  <c r="U240" i="2"/>
  <c r="Z240" i="2"/>
  <c r="AF240" i="2"/>
  <c r="AC242" i="2"/>
  <c r="Y242" i="2"/>
  <c r="U242" i="2"/>
  <c r="W242" i="2"/>
  <c r="AB242" i="2"/>
  <c r="AE244" i="2"/>
  <c r="AA244" i="2"/>
  <c r="W244" i="2"/>
  <c r="S244" i="2"/>
  <c r="X244" i="2"/>
  <c r="AC244" i="2"/>
  <c r="AC247" i="2"/>
  <c r="AE255" i="2"/>
  <c r="AA255" i="2"/>
  <c r="W255" i="2"/>
  <c r="S255" i="2"/>
  <c r="AD255" i="2"/>
  <c r="Y255" i="2"/>
  <c r="T255" i="2"/>
  <c r="AC255" i="2"/>
  <c r="X255" i="2"/>
  <c r="AB255" i="2"/>
  <c r="V255" i="2"/>
  <c r="Z255" i="2"/>
  <c r="AD263" i="2"/>
  <c r="Z263" i="2"/>
  <c r="AF263" i="2"/>
  <c r="AA263" i="2"/>
  <c r="V263" i="2"/>
  <c r="AB263" i="2"/>
  <c r="W263" i="2"/>
  <c r="S263" i="2"/>
  <c r="U263" i="2"/>
  <c r="AE263" i="2"/>
  <c r="AC268" i="2"/>
  <c r="Y268" i="2"/>
  <c r="U268" i="2"/>
  <c r="AF268" i="2"/>
  <c r="AA268" i="2"/>
  <c r="V268" i="2"/>
  <c r="AB268" i="2"/>
  <c r="W268" i="2"/>
  <c r="T268" i="2"/>
  <c r="AE268" i="2"/>
  <c r="AD282" i="2"/>
  <c r="Z282" i="2"/>
  <c r="V282" i="2"/>
  <c r="AC282" i="2"/>
  <c r="Y282" i="2"/>
  <c r="U282" i="2"/>
  <c r="AF282" i="2"/>
  <c r="AB282" i="2"/>
  <c r="X282" i="2"/>
  <c r="T282" i="2"/>
  <c r="S282" i="2"/>
  <c r="AE282" i="2"/>
  <c r="W282" i="2"/>
  <c r="V211" i="2"/>
  <c r="Z211" i="2"/>
  <c r="V215" i="2"/>
  <c r="Z215" i="2"/>
  <c r="V219" i="2"/>
  <c r="Z219" i="2"/>
  <c r="V223" i="2"/>
  <c r="Z223" i="2"/>
  <c r="V227" i="2"/>
  <c r="Z227" i="2"/>
  <c r="V231" i="2"/>
  <c r="Z231" i="2"/>
  <c r="V235" i="2"/>
  <c r="Z235" i="2"/>
  <c r="V239" i="2"/>
  <c r="Z239" i="2"/>
  <c r="V243" i="2"/>
  <c r="Z243" i="2"/>
  <c r="T249" i="2"/>
  <c r="X249" i="2"/>
  <c r="AB249" i="2"/>
  <c r="S250" i="2"/>
  <c r="W250" i="2"/>
  <c r="AA250" i="2"/>
  <c r="AE250" i="2"/>
  <c r="T251" i="2"/>
  <c r="Y251" i="2"/>
  <c r="W252" i="2"/>
  <c r="AB252" i="2"/>
  <c r="AC253" i="2"/>
  <c r="Y253" i="2"/>
  <c r="U253" i="2"/>
  <c r="T253" i="2"/>
  <c r="Z253" i="2"/>
  <c r="AE253" i="2"/>
  <c r="AD256" i="2"/>
  <c r="Z256" i="2"/>
  <c r="V256" i="2"/>
  <c r="T256" i="2"/>
  <c r="Y256" i="2"/>
  <c r="AE256" i="2"/>
  <c r="W257" i="2"/>
  <c r="AB257" i="2"/>
  <c r="T259" i="2"/>
  <c r="Y259" i="2"/>
  <c r="W260" i="2"/>
  <c r="AB260" i="2"/>
  <c r="AF261" i="2"/>
  <c r="AB261" i="2"/>
  <c r="X261" i="2"/>
  <c r="T261" i="2"/>
  <c r="AC261" i="2"/>
  <c r="Y261" i="2"/>
  <c r="U261" i="2"/>
  <c r="V261" i="2"/>
  <c r="AD261" i="2"/>
  <c r="X263" i="2"/>
  <c r="X268" i="2"/>
  <c r="AE278" i="2"/>
  <c r="AA278" i="2"/>
  <c r="W278" i="2"/>
  <c r="S278" i="2"/>
  <c r="AD278" i="2"/>
  <c r="Z278" i="2"/>
  <c r="V278" i="2"/>
  <c r="Y278" i="2"/>
  <c r="AF278" i="2"/>
  <c r="X278" i="2"/>
  <c r="AB278" i="2"/>
  <c r="T278" i="2"/>
  <c r="AC278" i="2"/>
  <c r="T250" i="2"/>
  <c r="X250" i="2"/>
  <c r="AB250" i="2"/>
  <c r="AE251" i="2"/>
  <c r="AA251" i="2"/>
  <c r="W251" i="2"/>
  <c r="S251" i="2"/>
  <c r="U251" i="2"/>
  <c r="Z251" i="2"/>
  <c r="AF251" i="2"/>
  <c r="S252" i="2"/>
  <c r="X252" i="2"/>
  <c r="V253" i="2"/>
  <c r="AA253" i="2"/>
  <c r="AF253" i="2"/>
  <c r="U256" i="2"/>
  <c r="AA256" i="2"/>
  <c r="AF256" i="2"/>
  <c r="S257" i="2"/>
  <c r="X257" i="2"/>
  <c r="AE259" i="2"/>
  <c r="AA259" i="2"/>
  <c r="W259" i="2"/>
  <c r="S259" i="2"/>
  <c r="U259" i="2"/>
  <c r="Z259" i="2"/>
  <c r="AF259" i="2"/>
  <c r="S260" i="2"/>
  <c r="X260" i="2"/>
  <c r="W261" i="2"/>
  <c r="AE261" i="2"/>
  <c r="Y263" i="2"/>
  <c r="Z268" i="2"/>
  <c r="AE270" i="2"/>
  <c r="AA270" i="2"/>
  <c r="W270" i="2"/>
  <c r="S270" i="2"/>
  <c r="AC270" i="2"/>
  <c r="X270" i="2"/>
  <c r="AD270" i="2"/>
  <c r="Y270" i="2"/>
  <c r="T270" i="2"/>
  <c r="V270" i="2"/>
  <c r="AD271" i="2"/>
  <c r="Z271" i="2"/>
  <c r="V271" i="2"/>
  <c r="AF271" i="2"/>
  <c r="AA271" i="2"/>
  <c r="U271" i="2"/>
  <c r="AE271" i="2"/>
  <c r="Y271" i="2"/>
  <c r="T271" i="2"/>
  <c r="AB271" i="2"/>
  <c r="W271" i="2"/>
  <c r="X271" i="2"/>
  <c r="U250" i="2"/>
  <c r="Y250" i="2"/>
  <c r="AC250" i="2"/>
  <c r="V251" i="2"/>
  <c r="AB251" i="2"/>
  <c r="AD252" i="2"/>
  <c r="Z252" i="2"/>
  <c r="V252" i="2"/>
  <c r="T252" i="2"/>
  <c r="Y252" i="2"/>
  <c r="AE252" i="2"/>
  <c r="W253" i="2"/>
  <c r="AB253" i="2"/>
  <c r="AC257" i="2"/>
  <c r="Y257" i="2"/>
  <c r="U257" i="2"/>
  <c r="T257" i="2"/>
  <c r="Z257" i="2"/>
  <c r="AE257" i="2"/>
  <c r="AD260" i="2"/>
  <c r="Z260" i="2"/>
  <c r="V260" i="2"/>
  <c r="T260" i="2"/>
  <c r="Y260" i="2"/>
  <c r="AE260" i="2"/>
  <c r="Z261" i="2"/>
  <c r="T263" i="2"/>
  <c r="AC263" i="2"/>
  <c r="S268" i="2"/>
  <c r="AD268" i="2"/>
  <c r="Z270" i="2"/>
  <c r="AC271" i="2"/>
  <c r="AA282" i="2"/>
  <c r="T254" i="2"/>
  <c r="X254" i="2"/>
  <c r="AB254" i="2"/>
  <c r="T258" i="2"/>
  <c r="X258" i="2"/>
  <c r="AB258" i="2"/>
  <c r="T262" i="2"/>
  <c r="X262" i="2"/>
  <c r="AB262" i="2"/>
  <c r="AC264" i="2"/>
  <c r="Y264" i="2"/>
  <c r="U264" i="2"/>
  <c r="T264" i="2"/>
  <c r="Z264" i="2"/>
  <c r="AE264" i="2"/>
  <c r="V266" i="2"/>
  <c r="AD267" i="2"/>
  <c r="Z267" i="2"/>
  <c r="V267" i="2"/>
  <c r="T267" i="2"/>
  <c r="Y267" i="2"/>
  <c r="AE267" i="2"/>
  <c r="AC272" i="2"/>
  <c r="Y272" i="2"/>
  <c r="U272" i="2"/>
  <c r="T272" i="2"/>
  <c r="Z272" i="2"/>
  <c r="AE272" i="2"/>
  <c r="V274" i="2"/>
  <c r="AD275" i="2"/>
  <c r="Z275" i="2"/>
  <c r="V275" i="2"/>
  <c r="T275" i="2"/>
  <c r="Y275" i="2"/>
  <c r="AE275" i="2"/>
  <c r="W279" i="2"/>
  <c r="H15" i="6"/>
  <c r="J4" i="6"/>
  <c r="AC276" i="2"/>
  <c r="Y276" i="2"/>
  <c r="U276" i="2"/>
  <c r="AF276" i="2"/>
  <c r="AB276" i="2"/>
  <c r="X276" i="2"/>
  <c r="T276" i="2"/>
  <c r="V276" i="2"/>
  <c r="AD276" i="2"/>
  <c r="H10" i="7"/>
  <c r="J4" i="7"/>
  <c r="J10" i="7" s="1"/>
  <c r="AE266" i="2"/>
  <c r="AA266" i="2"/>
  <c r="W266" i="2"/>
  <c r="S266" i="2"/>
  <c r="U266" i="2"/>
  <c r="Z266" i="2"/>
  <c r="AF266" i="2"/>
  <c r="AE274" i="2"/>
  <c r="AA274" i="2"/>
  <c r="W274" i="2"/>
  <c r="S274" i="2"/>
  <c r="U274" i="2"/>
  <c r="Z274" i="2"/>
  <c r="AF274" i="2"/>
  <c r="W276" i="2"/>
  <c r="AE276" i="2"/>
  <c r="AD279" i="2"/>
  <c r="Z279" i="2"/>
  <c r="V279" i="2"/>
  <c r="AC279" i="2"/>
  <c r="Y279" i="2"/>
  <c r="U279" i="2"/>
  <c r="T279" i="2"/>
  <c r="AB279" i="2"/>
  <c r="H16" i="4"/>
  <c r="J4" i="4"/>
  <c r="J16" i="4" s="1"/>
  <c r="T280" i="2"/>
  <c r="X280" i="2"/>
  <c r="AB280" i="2"/>
  <c r="AF280" i="2"/>
  <c r="S281" i="2"/>
  <c r="W281" i="2"/>
  <c r="AA281" i="2"/>
  <c r="AE281" i="2"/>
  <c r="H26" i="5"/>
  <c r="J4" i="5"/>
  <c r="J15" i="6"/>
  <c r="T265" i="2"/>
  <c r="X265" i="2"/>
  <c r="AB265" i="2"/>
  <c r="T269" i="2"/>
  <c r="X269" i="2"/>
  <c r="AB269" i="2"/>
  <c r="T273" i="2"/>
  <c r="X273" i="2"/>
  <c r="AB273" i="2"/>
  <c r="T277" i="2"/>
  <c r="X277" i="2"/>
  <c r="AB277" i="2"/>
  <c r="U280" i="2"/>
  <c r="Y280" i="2"/>
  <c r="T281" i="2"/>
  <c r="X281" i="2"/>
  <c r="AB281" i="2"/>
  <c r="J26" i="5"/>
  <c r="B32" i="5"/>
  <c r="B33" i="5" s="1"/>
  <c r="L15" i="6"/>
  <c r="J21" i="5"/>
  <c r="G17" i="3" l="1"/>
  <c r="G5" i="3"/>
  <c r="G16" i="3"/>
  <c r="C4" i="3"/>
  <c r="G23" i="3"/>
  <c r="C22" i="3"/>
  <c r="C24" i="3"/>
  <c r="B20" i="4"/>
  <c r="L17" i="4"/>
  <c r="G22" i="3"/>
  <c r="L16" i="6"/>
  <c r="B19" i="6"/>
  <c r="I33" i="3"/>
  <c r="I34" i="3"/>
  <c r="I35" i="3"/>
  <c r="H29" i="3"/>
  <c r="H5" i="3" s="1"/>
  <c r="H32" i="3"/>
  <c r="F41" i="3"/>
  <c r="F40" i="3"/>
  <c r="F16" i="3" s="1"/>
  <c r="F33" i="3"/>
  <c r="E34" i="3"/>
  <c r="E37" i="3"/>
  <c r="D33" i="3"/>
  <c r="D47" i="3"/>
  <c r="D48" i="3"/>
  <c r="I42" i="3"/>
  <c r="I37" i="3"/>
  <c r="I40" i="3"/>
  <c r="I41" i="3"/>
  <c r="I17" i="3" s="1"/>
  <c r="H35" i="3"/>
  <c r="H36" i="3"/>
  <c r="F35" i="3"/>
  <c r="F34" i="3"/>
  <c r="E28" i="3"/>
  <c r="E4" i="3" s="1"/>
  <c r="C37" i="3"/>
  <c r="E33" i="3"/>
  <c r="E9" i="3" s="1"/>
  <c r="C42" i="3"/>
  <c r="C18" i="3" s="1"/>
  <c r="D28" i="3"/>
  <c r="D29" i="3"/>
  <c r="D5" i="3" s="1"/>
  <c r="D32" i="3"/>
  <c r="B30" i="5"/>
  <c r="B34" i="5" s="1"/>
  <c r="B35" i="5" s="1"/>
  <c r="L27" i="5"/>
  <c r="B14" i="7"/>
  <c r="L11" i="7"/>
  <c r="I46" i="3"/>
  <c r="I22" i="3" s="1"/>
  <c r="I47" i="3"/>
  <c r="I48" i="3"/>
  <c r="G37" i="3"/>
  <c r="H41" i="3"/>
  <c r="H17" i="3" s="1"/>
  <c r="H42" i="3"/>
  <c r="F29" i="3"/>
  <c r="F28" i="3"/>
  <c r="F4" i="3" s="1"/>
  <c r="F46" i="3"/>
  <c r="F22" i="3" s="1"/>
  <c r="C33" i="3"/>
  <c r="C36" i="3"/>
  <c r="D37" i="3"/>
  <c r="D34" i="3"/>
  <c r="D10" i="3" s="1"/>
  <c r="D35" i="3"/>
  <c r="D36" i="3"/>
  <c r="B36" i="5"/>
  <c r="I36" i="3"/>
  <c r="I12" i="3" s="1"/>
  <c r="I28" i="3"/>
  <c r="I29" i="3"/>
  <c r="I5" i="3" s="1"/>
  <c r="G33" i="3"/>
  <c r="G9" i="3" s="1"/>
  <c r="H37" i="3"/>
  <c r="H13" i="3" s="1"/>
  <c r="H48" i="3"/>
  <c r="H24" i="3" s="1"/>
  <c r="F47" i="3"/>
  <c r="F37" i="3"/>
  <c r="F13" i="3" s="1"/>
  <c r="E40" i="3"/>
  <c r="E16" i="3" s="1"/>
  <c r="E46" i="3"/>
  <c r="E22" i="3" s="1"/>
  <c r="C32" i="3"/>
  <c r="C8" i="3" s="1"/>
  <c r="D46" i="3"/>
  <c r="D22" i="3" s="1"/>
  <c r="D40" i="3"/>
  <c r="D16" i="3" s="1"/>
  <c r="D41" i="3"/>
  <c r="D42" i="3"/>
  <c r="F10" i="3" l="1"/>
  <c r="D24" i="3"/>
  <c r="E10" i="3"/>
  <c r="H8" i="3"/>
  <c r="I9" i="3"/>
  <c r="C16" i="3"/>
  <c r="F24" i="3"/>
  <c r="E17" i="3"/>
  <c r="C17" i="3"/>
  <c r="G11" i="3"/>
  <c r="D13" i="3"/>
  <c r="G13" i="3"/>
  <c r="D8" i="3"/>
  <c r="F11" i="3"/>
  <c r="I16" i="3"/>
  <c r="D23" i="3"/>
  <c r="F9" i="3"/>
  <c r="B23" i="6"/>
  <c r="B24" i="6" s="1"/>
  <c r="B25" i="6"/>
  <c r="E5" i="3"/>
  <c r="H16" i="3"/>
  <c r="H10" i="3"/>
  <c r="E12" i="3"/>
  <c r="G8" i="3"/>
  <c r="F18" i="3"/>
  <c r="F12" i="3"/>
  <c r="H23" i="3"/>
  <c r="D18" i="3"/>
  <c r="F23" i="3"/>
  <c r="D12" i="3"/>
  <c r="C12" i="3"/>
  <c r="F5" i="3"/>
  <c r="I24" i="3"/>
  <c r="B18" i="7"/>
  <c r="E19" i="6" s="1"/>
  <c r="B20" i="7"/>
  <c r="C13" i="3"/>
  <c r="H12" i="3"/>
  <c r="I13" i="3"/>
  <c r="D9" i="3"/>
  <c r="I11" i="3"/>
  <c r="F8" i="3"/>
  <c r="E8" i="3"/>
  <c r="H4" i="3"/>
  <c r="E18" i="3"/>
  <c r="G10" i="3"/>
  <c r="I8" i="3"/>
  <c r="D17" i="3"/>
  <c r="I4" i="3"/>
  <c r="D11" i="3"/>
  <c r="C9" i="3"/>
  <c r="H18" i="3"/>
  <c r="I23" i="3"/>
  <c r="D4" i="3"/>
  <c r="H11" i="3"/>
  <c r="I18" i="3"/>
  <c r="E13" i="3"/>
  <c r="F17" i="3"/>
  <c r="I10" i="3"/>
  <c r="E23" i="3"/>
  <c r="H22" i="3"/>
  <c r="B24" i="4"/>
  <c r="B25" i="4" s="1"/>
  <c r="B26" i="4"/>
  <c r="E11" i="3"/>
  <c r="E24" i="3"/>
  <c r="C11" i="3"/>
  <c r="C10" i="3"/>
  <c r="G12" i="3"/>
  <c r="H9" i="3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sz val="11"/>
            <color rgb="FF000000"/>
            <rFont val="Calibri"/>
            <scheme val="minor"/>
          </rPr>
          <t>======
ID#AAAA6wIU7ks
Danielle Miron    (2023-09-28 18:26:55)
No adsim inserimos como custo de produção</t>
        </r>
      </text>
    </comment>
    <comment ref="A12" authorId="0" shapeId="0">
      <text>
        <r>
          <rPr>
            <sz val="11"/>
            <color rgb="FF000000"/>
            <rFont val="Calibri"/>
            <scheme val="minor"/>
          </rPr>
          <t>======
ID#AAAA6wIU7kw
Danielle Miron    (2023-09-28 18:26:55)
Está sem puxar valor no ADSIM</t>
        </r>
      </text>
    </comment>
    <comment ref="A19" authorId="0" shapeId="0">
      <text>
        <r>
          <rPr>
            <sz val="11"/>
            <color rgb="FF000000"/>
            <rFont val="Calibri"/>
            <scheme val="minor"/>
          </rPr>
          <t>======
ID#AAAA6wIU7k0
Danielle Miron    (2023-09-28 18:26:55)
Está como CUSTO DE PRODUÇÃO</t>
        </r>
      </text>
    </comment>
    <comment ref="B43" authorId="0" shapeId="0">
      <text>
        <r>
          <rPr>
            <sz val="11"/>
            <color rgb="FF000000"/>
            <rFont val="Calibri"/>
            <scheme val="minor"/>
          </rPr>
          <t>======
ID#AAAA6wIU7k8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s4XYb576GsEEDjvs5FK4UKixv0w=="/>
    </ext>
  </extLst>
</comments>
</file>

<file path=xl/comments2.xml><?xml version="1.0" encoding="utf-8"?>
<comments xmlns="http://schemas.openxmlformats.org/spreadsheetml/2006/main">
  <authors>
    <author/>
  </authors>
  <commentList>
    <comment ref="B21" authorId="0" shapeId="0">
      <text>
        <r>
          <rPr>
            <sz val="11"/>
            <color rgb="FF000000"/>
            <rFont val="Calibri"/>
            <scheme val="minor"/>
          </rPr>
          <t>======
ID#AAAA6wIU7ko
Danielle Miron    (2023-09-28 18:26:55)
50% do valor da cota estado</t>
        </r>
      </text>
    </comment>
    <comment ref="B32" authorId="0" shapeId="0">
      <text>
        <r>
          <rPr>
            <sz val="11"/>
            <color rgb="FF000000"/>
            <rFont val="Calibri"/>
            <scheme val="minor"/>
          </rPr>
          <t>======
ID#AAAA6wIU7k4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usGnP8Q+YaqiCozQDRRV2NXSWig=="/>
    </ext>
  </extLst>
</comments>
</file>

<file path=xl/comments3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1"/>
            <color rgb="FF000000"/>
            <rFont val="Calibri"/>
            <scheme val="minor"/>
          </rPr>
          <t>======
ID#AAAA6wIU7lA
Danielle Miron    (2023-09-28 18:26:55)
50% do valor da cota estado</t>
        </r>
      </text>
    </comment>
    <comment ref="B27" authorId="0" shapeId="0">
      <text>
        <r>
          <rPr>
            <sz val="11"/>
            <color rgb="FF000000"/>
            <rFont val="Calibri"/>
            <scheme val="minor"/>
          </rPr>
          <t>======
ID#AAAA4S42SGI
Danielle Miron    (2023-03-14 18:51:03)
As faixas rotativas já estão atualizadas no Simulador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Ap5+XEniK0Y4zVDs5jeVByaA37g=="/>
    </ext>
  </extLst>
</comments>
</file>

<file path=xl/sharedStrings.xml><?xml version="1.0" encoding="utf-8"?>
<sst xmlns="http://schemas.openxmlformats.org/spreadsheetml/2006/main" count="2197" uniqueCount="237">
  <si>
    <t>CONCATENAR</t>
  </si>
  <si>
    <t>FILIAL</t>
  </si>
  <si>
    <t>PROGRAMAÇÃO</t>
  </si>
  <si>
    <t>DIA</t>
  </si>
  <si>
    <t>Hoário</t>
  </si>
  <si>
    <t>TABELA 5''</t>
  </si>
  <si>
    <t>TABELA 15''</t>
  </si>
  <si>
    <t>TABELA 30"</t>
  </si>
  <si>
    <t>TABELA 45"</t>
  </si>
  <si>
    <t>TABELA 60"</t>
  </si>
  <si>
    <t>POP. COBERTA</t>
  </si>
  <si>
    <t>TELESP. ATINGIDOS</t>
  </si>
  <si>
    <t>IND.CONV</t>
  </si>
  <si>
    <t>Audiência (%)</t>
  </si>
  <si>
    <t>Share (%)</t>
  </si>
  <si>
    <t>SC1_FPOLIS</t>
  </si>
  <si>
    <t>SC NO AR</t>
  </si>
  <si>
    <t>SEG-SEX</t>
  </si>
  <si>
    <t>06H30</t>
  </si>
  <si>
    <t>FALA BRASIL</t>
  </si>
  <si>
    <t>08H40</t>
  </si>
  <si>
    <t>HOJE EM DIA</t>
  </si>
  <si>
    <t>10H00</t>
  </si>
  <si>
    <t>BALANÇO GERAL SC</t>
  </si>
  <si>
    <t>11H50</t>
  </si>
  <si>
    <t>A HORA DA VENENOSA</t>
  </si>
  <si>
    <t>14H00</t>
  </si>
  <si>
    <t>NOVELA DA TARDE 1</t>
  </si>
  <si>
    <t>15H30</t>
  </si>
  <si>
    <t>CIDADE ALERTA NACIONAL</t>
  </si>
  <si>
    <t>16H30</t>
  </si>
  <si>
    <t>CIDADE ALERTA SC</t>
  </si>
  <si>
    <t>18H00</t>
  </si>
  <si>
    <t>ND NOTÍCIAS</t>
  </si>
  <si>
    <t>19H00</t>
  </si>
  <si>
    <t>JORNAL DA RECORD</t>
  </si>
  <si>
    <t>19H45</t>
  </si>
  <si>
    <t>NOVELA 3</t>
  </si>
  <si>
    <t>21H00</t>
  </si>
  <si>
    <t>NOVELA 22HS</t>
  </si>
  <si>
    <t>21H45</t>
  </si>
  <si>
    <t>REALITY SHOW 1</t>
  </si>
  <si>
    <t>22H45</t>
  </si>
  <si>
    <t>REALITY SHOW 2 - A FAZENDA</t>
  </si>
  <si>
    <t>REALITY SHOW 3 - Quilos Mortais</t>
  </si>
  <si>
    <t>SEG-DOM</t>
  </si>
  <si>
    <t>SÉRIE PREMIUM</t>
  </si>
  <si>
    <t>23H45</t>
  </si>
  <si>
    <t>BRASIL CAMINHONEIRO</t>
  </si>
  <si>
    <t>SAB</t>
  </si>
  <si>
    <t>07H00</t>
  </si>
  <si>
    <t>FALA BRASIL - EDIÇÃO DE SÁBADO</t>
  </si>
  <si>
    <t>07H30</t>
  </si>
  <si>
    <t>BALANÇO GERAL SC - ED SÁBADO - ESTADUAL (1)</t>
  </si>
  <si>
    <t>12H00</t>
  </si>
  <si>
    <t>CLUBE DA BOLA</t>
  </si>
  <si>
    <t>13H30</t>
  </si>
  <si>
    <t>CINE AVENTURA</t>
  </si>
  <si>
    <t>15H00</t>
  </si>
  <si>
    <t>CIDADE ALERTA - EDIÇÃO DE SÁBADO 1</t>
  </si>
  <si>
    <t>17H00</t>
  </si>
  <si>
    <t>JORNAL DA RECORD - EDIÇÃO DE SÁBADO</t>
  </si>
  <si>
    <t xml:space="preserve">NOVELA 3 - MELHORES MOMENTOS </t>
  </si>
  <si>
    <t xml:space="preserve">SUPER TELA </t>
  </si>
  <si>
    <t>22H30</t>
  </si>
  <si>
    <t>SÉRIE DE SÁBADO</t>
  </si>
  <si>
    <t>SÁB</t>
  </si>
  <si>
    <t>00H00</t>
  </si>
  <si>
    <t>AGRO SAÚDE E COOPERAÇÃO</t>
  </si>
  <si>
    <t>DOM</t>
  </si>
  <si>
    <t>09H00</t>
  </si>
  <si>
    <t>CINE MAIOR</t>
  </si>
  <si>
    <t>HORA DO FARO</t>
  </si>
  <si>
    <t>15H45</t>
  </si>
  <si>
    <t>REALITY SHOW 4</t>
  </si>
  <si>
    <t>DOMINGO ESPETACULAR</t>
  </si>
  <si>
    <t>CÂMERA RECORD</t>
  </si>
  <si>
    <t>SERIE DE DOMINGO</t>
  </si>
  <si>
    <t>23H46</t>
  </si>
  <si>
    <t>ABERTURA / 12H00</t>
  </si>
  <si>
    <t>12H00 / 18H00</t>
  </si>
  <si>
    <t>18H00 / ENCERRAMENTO</t>
  </si>
  <si>
    <t>ABERTURA / ENCERRAMENTO</t>
  </si>
  <si>
    <t>SC2_ITAJAI</t>
  </si>
  <si>
    <t>VER MAIS</t>
  </si>
  <si>
    <t>13H20</t>
  </si>
  <si>
    <t>SC3_CRICIÚMA</t>
  </si>
  <si>
    <t>SC4_JOINVILLE</t>
  </si>
  <si>
    <t>TRIBUNA DO POVO</t>
  </si>
  <si>
    <t>SC5_BLUMENAU</t>
  </si>
  <si>
    <t>SC6_OESTE</t>
  </si>
  <si>
    <t>OESTE RURAL</t>
  </si>
  <si>
    <t>09H30</t>
  </si>
  <si>
    <t>CASA MAIS</t>
  </si>
  <si>
    <t>SCE_ESTADO</t>
  </si>
  <si>
    <t>Sexo (%)</t>
  </si>
  <si>
    <t>Faixa etária (%)</t>
  </si>
  <si>
    <t>Escolaridade</t>
  </si>
  <si>
    <t>Classe social (%)</t>
  </si>
  <si>
    <t>Programação</t>
  </si>
  <si>
    <t>HH</t>
  </si>
  <si>
    <t>MM</t>
  </si>
  <si>
    <t>16 menos</t>
  </si>
  <si>
    <t>16-24</t>
  </si>
  <si>
    <t>25-34</t>
  </si>
  <si>
    <t>35-44</t>
  </si>
  <si>
    <t>45-54</t>
  </si>
  <si>
    <t>55 +</t>
  </si>
  <si>
    <t>Fundamental</t>
  </si>
  <si>
    <t>Médio</t>
  </si>
  <si>
    <t>Superior</t>
  </si>
  <si>
    <t>AB</t>
  </si>
  <si>
    <t>C</t>
  </si>
  <si>
    <t>DE</t>
  </si>
  <si>
    <t>EXEMPLO 2</t>
  </si>
  <si>
    <t>REALITY SHOW 2</t>
  </si>
  <si>
    <t>REALITY SHOW 3</t>
  </si>
  <si>
    <t>EXEMPLO</t>
  </si>
  <si>
    <t>- 16</t>
  </si>
  <si>
    <t>REF</t>
  </si>
  <si>
    <t>FPOLIS</t>
  </si>
  <si>
    <t>ITAJAI</t>
  </si>
  <si>
    <t>CRICIUMA</t>
  </si>
  <si>
    <t>JOINVILLE</t>
  </si>
  <si>
    <t>BLUMENAU</t>
  </si>
  <si>
    <t>OESTE</t>
  </si>
  <si>
    <t>ESTADO</t>
  </si>
  <si>
    <t>SEXO</t>
  </si>
  <si>
    <t>HOMEM</t>
  </si>
  <si>
    <t>MULHER</t>
  </si>
  <si>
    <t>Classe Social</t>
  </si>
  <si>
    <t>ARRUMAR FOÓRMULAS DE SOMA AO INCLUIR PROGRAMA NA ABA "BASE _DADOS_MAPA"</t>
  </si>
  <si>
    <t>MÍDIA DO PROJETO</t>
  </si>
  <si>
    <t>IMPACTOS</t>
  </si>
  <si>
    <t>Veículo</t>
  </si>
  <si>
    <t>Praça</t>
  </si>
  <si>
    <t>Formato</t>
  </si>
  <si>
    <t>Aproveitamento</t>
  </si>
  <si>
    <t>Determinação</t>
  </si>
  <si>
    <t>Inserções</t>
  </si>
  <si>
    <t>Tabela</t>
  </si>
  <si>
    <t>Total</t>
  </si>
  <si>
    <t>Desconto</t>
  </si>
  <si>
    <t>Total Negociado</t>
  </si>
  <si>
    <t>Impactos</t>
  </si>
  <si>
    <t>Total de Impactos</t>
  </si>
  <si>
    <t>NDTV</t>
  </si>
  <si>
    <t>FLORIANÓPOLIS</t>
  </si>
  <si>
    <t>VINHETA PROGRAMA</t>
  </si>
  <si>
    <t>5"</t>
  </si>
  <si>
    <t>BALANÇO GERAL</t>
  </si>
  <si>
    <t>Modelo de Planilha de Para Projetos</t>
  </si>
  <si>
    <t>CHAMADAS ROTATIVAS</t>
  </si>
  <si>
    <t>ROTATIVO</t>
  </si>
  <si>
    <t>COMERCIAL EXCLUSIVO</t>
  </si>
  <si>
    <t>30"</t>
  </si>
  <si>
    <t>JND</t>
  </si>
  <si>
    <t xml:space="preserve">PÁGINA DUPLA DE CONTEÚDO </t>
  </si>
  <si>
    <t>LOGO</t>
  </si>
  <si>
    <t>INDETERMINADO</t>
  </si>
  <si>
    <t>PÁGINA SIMPLES</t>
  </si>
  <si>
    <t>PÁGINA DUPLA LANÇAMENTO</t>
  </si>
  <si>
    <t xml:space="preserve">ND+ </t>
  </si>
  <si>
    <t>MÍDIA DISPLAY</t>
  </si>
  <si>
    <t>EXCLUSIVO</t>
  </si>
  <si>
    <t>PORTAL</t>
  </si>
  <si>
    <t>REDES SOCIAIS ND+</t>
  </si>
  <si>
    <t>FACE ND+</t>
  </si>
  <si>
    <t>@</t>
  </si>
  <si>
    <t>INSTA NDTV</t>
  </si>
  <si>
    <t>PRODUÇÃO</t>
  </si>
  <si>
    <t>ATIVAÇÃO E CENÁRIO</t>
  </si>
  <si>
    <t>PARADA DESTINO JURERE</t>
  </si>
  <si>
    <t>TODA PRODUÇÃO</t>
  </si>
  <si>
    <t>ARENA</t>
  </si>
  <si>
    <t>PROGRAMAS</t>
  </si>
  <si>
    <t>Total de Mídia</t>
  </si>
  <si>
    <t>Custo Por Mil</t>
  </si>
  <si>
    <t>Resumo da Valoração</t>
  </si>
  <si>
    <t>Total em Mídia</t>
  </si>
  <si>
    <t>Total em Personalização</t>
  </si>
  <si>
    <t>Custo de Produção</t>
  </si>
  <si>
    <t>Custo de Produção - Cota</t>
  </si>
  <si>
    <t>Investimento por Cota</t>
  </si>
  <si>
    <t>Investimento Mensal</t>
  </si>
  <si>
    <t>Rentabilidade</t>
  </si>
  <si>
    <t>Projetos Cotizados</t>
  </si>
  <si>
    <t>Projetos Customizados</t>
  </si>
  <si>
    <t>Conversões para Projetos</t>
  </si>
  <si>
    <t>Vinhetas (VH)</t>
  </si>
  <si>
    <t>Faixa Rotativa (RT)</t>
  </si>
  <si>
    <t>Comercia Pago (C0) - Chamada em Projetos</t>
  </si>
  <si>
    <t>Branded</t>
  </si>
  <si>
    <t>Cache</t>
  </si>
  <si>
    <t>Negociado * 0,20</t>
  </si>
  <si>
    <t>CM/COL</t>
  </si>
  <si>
    <t>R$ 90,45</t>
  </si>
  <si>
    <t>Insert de vídeo</t>
  </si>
  <si>
    <t>ENTRADA AO VIVO</t>
  </si>
  <si>
    <t>MERCHAN</t>
  </si>
  <si>
    <t>REVISTA SHOW ME</t>
  </si>
  <si>
    <t>RÁDIO NDFM</t>
  </si>
  <si>
    <t xml:space="preserve">COMERCIAIS </t>
  </si>
  <si>
    <t>RÁDIO JOVEM PAN</t>
  </si>
  <si>
    <t>SINERGY</t>
  </si>
  <si>
    <t>RELÓGIO ON</t>
  </si>
  <si>
    <t>ND+</t>
  </si>
  <si>
    <t>CANAL PERSONALIZADO</t>
  </si>
  <si>
    <t>PUBLIEDITORIAL</t>
  </si>
  <si>
    <t>FEED</t>
  </si>
  <si>
    <t>INSTA ND+</t>
  </si>
  <si>
    <t>REELS</t>
  </si>
  <si>
    <t>STORY</t>
  </si>
  <si>
    <t>VAN PLOTADA</t>
  </si>
  <si>
    <t>LP PERSONALIZADA</t>
  </si>
  <si>
    <t>PROPOSTA TOTAL / CARLOS</t>
  </si>
  <si>
    <t>DESCRITIVO DO PROJETO</t>
  </si>
  <si>
    <t>Modelo de Planilha de Para Desenvolvimento de Ações Comerciais</t>
  </si>
  <si>
    <t>AÇÕES ESPECIAIS CANTA+</t>
  </si>
  <si>
    <t>As ideias abaixo são sugestões e deverão ser consultadas e aprovadas com A PRODUÇÃO da emissora.</t>
  </si>
  <si>
    <t>Custos de produção e cachês de externa serão orçados e propostos ao anunciante após a definição do projeto.</t>
  </si>
  <si>
    <t xml:space="preserve">OPÇÃO 1 - Degustação </t>
  </si>
  <si>
    <t>Ideia:</t>
  </si>
  <si>
    <t>Apresentador, participantes ou reporteres especiais</t>
  </si>
  <si>
    <t>Programa:</t>
  </si>
  <si>
    <t>CANTA+</t>
  </si>
  <si>
    <t>Formato:</t>
  </si>
  <si>
    <t>AÇÃO INTEGRADA 120"</t>
  </si>
  <si>
    <t xml:space="preserve">Descritivo: </t>
  </si>
  <si>
    <t>O "influenciador" recebe o produto durante a gravação dos episódios (seletivas e imersão) e degusta, o produto será integrado ao contexto e roteiro do programa</t>
  </si>
  <si>
    <t>Mídia:</t>
  </si>
  <si>
    <t>Produção:</t>
  </si>
  <si>
    <t>Cache:</t>
  </si>
  <si>
    <t>Investimento Total:</t>
  </si>
  <si>
    <t>Observação:</t>
  </si>
  <si>
    <t>Influenciadores Liberados: Helton, Mancha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</si>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</sst>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R$&quot;\ * #,##0.00_-;\-&quot;R$&quot;\ * #,##0.00_-;_-&quot;R$&quot;\ * &quot;-&quot;??_-;_-@"/>
    <numFmt numFmtId="165" formatCode="#,##0.000"/>
    <numFmt numFmtId="166" formatCode="_-&quot;R$&quot;\ * #,##0_-;\-&quot;R$&quot;\ * #,##0_-;_-&quot;R$&quot;\ * &quot;-&quot;??_-;_-@"/>
    <numFmt numFmtId="167" formatCode="0.0%"/>
    <numFmt numFmtId="168" formatCode="0.0"/>
    <numFmt numFmtId="169" formatCode="&quot;R$&quot;\ #,##0.00"/>
    <numFmt numFmtId="170" formatCode="_-* #,##0_-;\-* #,##0_-;_-* &quot;-&quot;??_-;_-@"/>
    <numFmt numFmtId="171" formatCode="&quot;R$&quot;\ #,##0"/>
    <numFmt numFmtId="172" formatCode="_-* #,##0.000_-;\-* #,##0.000_-;_-* &quot;-&quot;??_-;_-@"/>
  </numFmts>
  <fonts count="33" x14ac:knownFonts="1">
    <font>
      <sz val="11"/>
      <color rgb="FF000000"/>
      <name val="Calibri"/>
      <scheme val="minor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entury Gothic"/>
      <family val="2"/>
    </font>
    <font>
      <b/>
      <sz val="11"/>
      <color rgb="FF3F3151"/>
      <name val="Century Gothic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entury Gothic"/>
      <family val="2"/>
    </font>
    <font>
      <b/>
      <sz val="10"/>
      <color rgb="FF3F3151"/>
      <name val="Century Gothic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entury Gothic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22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i/>
      <sz val="11"/>
      <color theme="0"/>
      <name val="Century Gothic"/>
      <family val="2"/>
    </font>
    <font>
      <b/>
      <i/>
      <sz val="12"/>
      <color theme="1"/>
      <name val="Century Gothic"/>
      <family val="2"/>
    </font>
    <font>
      <sz val="12"/>
      <color theme="1"/>
      <name val="Calibri"/>
      <family val="2"/>
    </font>
    <font>
      <i/>
      <sz val="12"/>
      <color theme="1"/>
      <name val="Century Gothic"/>
      <family val="2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B2A1C7"/>
        <bgColor rgb="FFB2A1C7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92CDDC"/>
        <bgColor rgb="FF92CDDC"/>
      </patternFill>
    </fill>
    <fill>
      <patternFill patternType="solid">
        <fgColor rgb="FF003399"/>
        <bgColor rgb="FF003399"/>
      </patternFill>
    </fill>
    <fill>
      <patternFill patternType="solid">
        <fgColor rgb="FF002060"/>
        <bgColor rgb="FF00206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3F3151"/>
        <bgColor rgb="FF3F3151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rgb="FF5F497A"/>
        <bgColor rgb="FF5F497A"/>
      </patternFill>
    </fill>
    <fill>
      <patternFill patternType="solid">
        <fgColor rgb="FFCCC0D9"/>
        <bgColor rgb="FFCCC0D9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3399"/>
      </left>
      <right/>
      <top style="medium">
        <color rgb="FF003399"/>
      </top>
      <bottom/>
      <diagonal/>
    </border>
    <border>
      <left/>
      <right/>
      <top style="medium">
        <color rgb="FF003399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/>
      <right/>
      <top style="medium">
        <color rgb="FF595959"/>
      </top>
      <bottom/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thin">
        <color rgb="FF595959"/>
      </bottom>
      <diagonal/>
    </border>
    <border>
      <left/>
      <right style="medium">
        <color rgb="FF595959"/>
      </right>
      <top style="medium">
        <color rgb="FF595959"/>
      </top>
      <bottom style="thin">
        <color rgb="FF595959"/>
      </bottom>
      <diagonal/>
    </border>
    <border>
      <left/>
      <right/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/>
      <diagonal/>
    </border>
    <border>
      <left/>
      <right style="medium">
        <color rgb="FF595959"/>
      </right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 style="medium">
        <color rgb="FF595959"/>
      </left>
      <right/>
      <top/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/>
      <top/>
      <bottom style="thin">
        <color rgb="FF595959"/>
      </bottom>
      <diagonal/>
    </border>
    <border>
      <left/>
      <right style="medium">
        <color rgb="FF595959"/>
      </right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thin">
        <color rgb="FF595959"/>
      </top>
      <bottom style="medium">
        <color rgb="FF595959"/>
      </bottom>
      <diagonal/>
    </border>
    <border>
      <left/>
      <right style="medium">
        <color rgb="FF595959"/>
      </right>
      <top style="thin">
        <color rgb="FF595959"/>
      </top>
      <bottom style="medium">
        <color rgb="FF595959"/>
      </bottom>
      <diagonal/>
    </border>
    <border>
      <left/>
      <right/>
      <top style="thin">
        <color rgb="FF595959"/>
      </top>
      <bottom style="medium">
        <color rgb="FF595959"/>
      </bottom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2" borderId="1" xfId="0" applyFont="1" applyFill="1" applyBorder="1"/>
    <xf numFmtId="2" fontId="2" fillId="2" borderId="2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4" fillId="0" borderId="0" xfId="0" applyFont="1"/>
    <xf numFmtId="0" fontId="4" fillId="3" borderId="6" xfId="0" applyFont="1" applyFill="1" applyBorder="1"/>
    <xf numFmtId="0" fontId="5" fillId="4" borderId="6" xfId="0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167" fontId="5" fillId="0" borderId="6" xfId="0" applyNumberFormat="1" applyFont="1" applyBorder="1"/>
    <xf numFmtId="164" fontId="6" fillId="4" borderId="6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/>
    <xf numFmtId="0" fontId="5" fillId="0" borderId="6" xfId="0" applyFont="1" applyBorder="1" applyAlignment="1">
      <alignment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/>
    </xf>
    <xf numFmtId="20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/>
    <xf numFmtId="164" fontId="5" fillId="0" borderId="6" xfId="0" applyNumberFormat="1" applyFont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4" fillId="6" borderId="6" xfId="0" applyFont="1" applyFill="1" applyBorder="1"/>
    <xf numFmtId="0" fontId="5" fillId="0" borderId="6" xfId="0" applyFont="1" applyBorder="1" applyAlignment="1">
      <alignment horizontal="left" vertical="center"/>
    </xf>
    <xf numFmtId="164" fontId="6" fillId="6" borderId="6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/>
    </xf>
    <xf numFmtId="0" fontId="4" fillId="7" borderId="6" xfId="0" applyFont="1" applyFill="1" applyBorder="1"/>
    <xf numFmtId="164" fontId="6" fillId="7" borderId="6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/>
    </xf>
    <xf numFmtId="0" fontId="4" fillId="8" borderId="6" xfId="0" applyFont="1" applyFill="1" applyBorder="1"/>
    <xf numFmtId="164" fontId="6" fillId="8" borderId="6" xfId="0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/>
    </xf>
    <xf numFmtId="0" fontId="4" fillId="9" borderId="6" xfId="0" applyFont="1" applyFill="1" applyBorder="1"/>
    <xf numFmtId="164" fontId="6" fillId="9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4" fillId="4" borderId="6" xfId="0" applyFont="1" applyFill="1" applyBorder="1"/>
    <xf numFmtId="164" fontId="4" fillId="0" borderId="0" xfId="0" applyNumberFormat="1" applyFont="1"/>
    <xf numFmtId="166" fontId="4" fillId="0" borderId="0" xfId="0" applyNumberFormat="1" applyFont="1"/>
    <xf numFmtId="0" fontId="4" fillId="4" borderId="1" xfId="0" applyFont="1" applyFill="1" applyBorder="1"/>
    <xf numFmtId="165" fontId="4" fillId="0" borderId="0" xfId="0" applyNumberFormat="1" applyFont="1"/>
    <xf numFmtId="0" fontId="7" fillId="0" borderId="0" xfId="0" applyFont="1"/>
    <xf numFmtId="0" fontId="8" fillId="10" borderId="10" xfId="0" applyFont="1" applyFill="1" applyBorder="1" applyAlignment="1">
      <alignment vertical="center"/>
    </xf>
    <xf numFmtId="0" fontId="8" fillId="10" borderId="11" xfId="0" applyFont="1" applyFill="1" applyBorder="1" applyAlignment="1">
      <alignment vertical="center"/>
    </xf>
    <xf numFmtId="3" fontId="8" fillId="10" borderId="10" xfId="0" applyNumberFormat="1" applyFont="1" applyFill="1" applyBorder="1" applyAlignment="1">
      <alignment vertical="center"/>
    </xf>
    <xf numFmtId="3" fontId="8" fillId="10" borderId="11" xfId="0" applyNumberFormat="1" applyFont="1" applyFill="1" applyBorder="1" applyAlignment="1">
      <alignment vertical="center"/>
    </xf>
    <xf numFmtId="0" fontId="1" fillId="11" borderId="1" xfId="0" applyFont="1" applyFill="1" applyBorder="1"/>
    <xf numFmtId="2" fontId="2" fillId="11" borderId="13" xfId="0" applyNumberFormat="1" applyFont="1" applyFill="1" applyBorder="1" applyAlignment="1">
      <alignment horizontal="left"/>
    </xf>
    <xf numFmtId="0" fontId="2" fillId="11" borderId="14" xfId="0" applyFont="1" applyFill="1" applyBorder="1" applyAlignment="1">
      <alignment vertical="center"/>
    </xf>
    <xf numFmtId="0" fontId="2" fillId="11" borderId="14" xfId="0" applyFont="1" applyFill="1" applyBorder="1" applyAlignment="1">
      <alignment horizontal="center" vertical="center"/>
    </xf>
    <xf numFmtId="3" fontId="2" fillId="11" borderId="14" xfId="0" applyNumberFormat="1" applyFont="1" applyFill="1" applyBorder="1" applyAlignment="1">
      <alignment horizontal="center" vertical="center"/>
    </xf>
    <xf numFmtId="0" fontId="4" fillId="12" borderId="1" xfId="0" applyFont="1" applyFill="1" applyBorder="1"/>
    <xf numFmtId="0" fontId="5" fillId="0" borderId="15" xfId="0" applyFont="1" applyBorder="1" applyAlignment="1">
      <alignment vertical="center"/>
    </xf>
    <xf numFmtId="167" fontId="5" fillId="0" borderId="15" xfId="0" applyNumberFormat="1" applyFont="1" applyBorder="1"/>
    <xf numFmtId="167" fontId="5" fillId="0" borderId="16" xfId="0" applyNumberFormat="1" applyFont="1" applyBorder="1"/>
    <xf numFmtId="3" fontId="4" fillId="12" borderId="1" xfId="0" applyNumberFormat="1" applyFont="1" applyFill="1" applyBorder="1"/>
    <xf numFmtId="167" fontId="5" fillId="0" borderId="17" xfId="0" applyNumberFormat="1" applyFont="1" applyBorder="1"/>
    <xf numFmtId="0" fontId="5" fillId="4" borderId="1" xfId="0" applyFont="1" applyFill="1" applyBorder="1" applyAlignment="1">
      <alignment vertical="center"/>
    </xf>
    <xf numFmtId="167" fontId="5" fillId="4" borderId="1" xfId="0" applyNumberFormat="1" applyFont="1" applyFill="1" applyBorder="1"/>
    <xf numFmtId="3" fontId="4" fillId="4" borderId="1" xfId="0" applyNumberFormat="1" applyFont="1" applyFill="1" applyBorder="1"/>
    <xf numFmtId="3" fontId="4" fillId="0" borderId="0" xfId="0" applyNumberFormat="1" applyFont="1"/>
    <xf numFmtId="0" fontId="8" fillId="10" borderId="18" xfId="0" applyFont="1" applyFill="1" applyBorder="1" applyAlignment="1">
      <alignment vertical="center"/>
    </xf>
    <xf numFmtId="0" fontId="8" fillId="10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5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0" fontId="10" fillId="13" borderId="19" xfId="0" applyFont="1" applyFill="1" applyBorder="1"/>
    <xf numFmtId="0" fontId="4" fillId="13" borderId="20" xfId="0" applyFont="1" applyFill="1" applyBorder="1"/>
    <xf numFmtId="0" fontId="4" fillId="13" borderId="21" xfId="0" applyFont="1" applyFill="1" applyBorder="1"/>
    <xf numFmtId="0" fontId="4" fillId="0" borderId="22" xfId="0" applyFont="1" applyBorder="1"/>
    <xf numFmtId="0" fontId="4" fillId="0" borderId="23" xfId="0" applyFont="1" applyBorder="1"/>
    <xf numFmtId="3" fontId="4" fillId="12" borderId="24" xfId="0" applyNumberFormat="1" applyFont="1" applyFill="1" applyBorder="1"/>
    <xf numFmtId="0" fontId="4" fillId="0" borderId="16" xfId="0" applyFont="1" applyBorder="1"/>
    <xf numFmtId="3" fontId="4" fillId="12" borderId="25" xfId="0" applyNumberFormat="1" applyFont="1" applyFill="1" applyBorder="1"/>
    <xf numFmtId="3" fontId="4" fillId="12" borderId="26" xfId="0" applyNumberFormat="1" applyFont="1" applyFill="1" applyBorder="1"/>
    <xf numFmtId="0" fontId="4" fillId="0" borderId="0" xfId="0" applyFont="1" applyAlignment="1">
      <alignment horizontal="center" wrapText="1"/>
    </xf>
    <xf numFmtId="0" fontId="13" fillId="15" borderId="1" xfId="0" applyFont="1" applyFill="1" applyBorder="1"/>
    <xf numFmtId="169" fontId="13" fillId="15" borderId="1" xfId="0" applyNumberFormat="1" applyFont="1" applyFill="1" applyBorder="1"/>
    <xf numFmtId="0" fontId="14" fillId="14" borderId="1" xfId="0" applyFont="1" applyFill="1" applyBorder="1"/>
    <xf numFmtId="0" fontId="6" fillId="0" borderId="30" xfId="0" applyFont="1" applyBorder="1"/>
    <xf numFmtId="169" fontId="6" fillId="0" borderId="30" xfId="0" applyNumberFormat="1" applyFont="1" applyBorder="1"/>
    <xf numFmtId="9" fontId="6" fillId="0" borderId="30" xfId="0" applyNumberFormat="1" applyFont="1" applyBorder="1"/>
    <xf numFmtId="170" fontId="6" fillId="0" borderId="30" xfId="0" applyNumberFormat="1" applyFont="1" applyBorder="1"/>
    <xf numFmtId="0" fontId="15" fillId="0" borderId="0" xfId="0" applyFont="1" applyAlignment="1">
      <alignment horizontal="center"/>
    </xf>
    <xf numFmtId="165" fontId="6" fillId="0" borderId="30" xfId="0" applyNumberFormat="1" applyFont="1" applyBorder="1"/>
    <xf numFmtId="171" fontId="6" fillId="0" borderId="30" xfId="0" applyNumberFormat="1" applyFont="1" applyBorder="1"/>
    <xf numFmtId="0" fontId="6" fillId="15" borderId="30" xfId="0" applyFont="1" applyFill="1" applyBorder="1"/>
    <xf numFmtId="171" fontId="6" fillId="15" borderId="30" xfId="0" applyNumberFormat="1" applyFont="1" applyFill="1" applyBorder="1"/>
    <xf numFmtId="9" fontId="6" fillId="15" borderId="30" xfId="0" applyNumberFormat="1" applyFont="1" applyFill="1" applyBorder="1"/>
    <xf numFmtId="169" fontId="6" fillId="15" borderId="30" xfId="0" applyNumberFormat="1" applyFont="1" applyFill="1" applyBorder="1"/>
    <xf numFmtId="0" fontId="16" fillId="14" borderId="31" xfId="0" applyFont="1" applyFill="1" applyBorder="1"/>
    <xf numFmtId="171" fontId="16" fillId="14" borderId="31" xfId="0" applyNumberFormat="1" applyFont="1" applyFill="1" applyBorder="1"/>
    <xf numFmtId="9" fontId="16" fillId="14" borderId="31" xfId="0" applyNumberFormat="1" applyFont="1" applyFill="1" applyBorder="1"/>
    <xf numFmtId="169" fontId="16" fillId="14" borderId="31" xfId="0" applyNumberFormat="1" applyFont="1" applyFill="1" applyBorder="1"/>
    <xf numFmtId="170" fontId="16" fillId="14" borderId="1" xfId="0" applyNumberFormat="1" applyFont="1" applyFill="1" applyBorder="1"/>
    <xf numFmtId="172" fontId="17" fillId="15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/>
    <xf numFmtId="0" fontId="18" fillId="0" borderId="30" xfId="0" applyFont="1" applyBorder="1"/>
    <xf numFmtId="169" fontId="18" fillId="0" borderId="30" xfId="0" applyNumberFormat="1" applyFont="1" applyBorder="1"/>
    <xf numFmtId="0" fontId="19" fillId="0" borderId="0" xfId="0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21" fillId="15" borderId="30" xfId="0" applyFont="1" applyFill="1" applyBorder="1"/>
    <xf numFmtId="169" fontId="21" fillId="15" borderId="30" xfId="0" applyNumberFormat="1" applyFont="1" applyFill="1" applyBorder="1"/>
    <xf numFmtId="0" fontId="19" fillId="0" borderId="30" xfId="0" applyFont="1" applyBorder="1"/>
    <xf numFmtId="9" fontId="19" fillId="0" borderId="30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0" fontId="23" fillId="16" borderId="35" xfId="0" applyFont="1" applyFill="1" applyBorder="1"/>
    <xf numFmtId="0" fontId="23" fillId="16" borderId="26" xfId="0" applyFont="1" applyFill="1" applyBorder="1"/>
    <xf numFmtId="0" fontId="23" fillId="0" borderId="15" xfId="0" applyFont="1" applyBorder="1"/>
    <xf numFmtId="2" fontId="23" fillId="0" borderId="36" xfId="0" applyNumberFormat="1" applyFont="1" applyBorder="1"/>
    <xf numFmtId="0" fontId="23" fillId="0" borderId="36" xfId="0" applyFont="1" applyBorder="1"/>
    <xf numFmtId="169" fontId="23" fillId="0" borderId="36" xfId="0" applyNumberFormat="1" applyFont="1" applyBorder="1"/>
    <xf numFmtId="4" fontId="23" fillId="0" borderId="36" xfId="0" applyNumberFormat="1" applyFont="1" applyBorder="1"/>
    <xf numFmtId="3" fontId="6" fillId="0" borderId="30" xfId="0" applyNumberFormat="1" applyFont="1" applyBorder="1"/>
    <xf numFmtId="4" fontId="6" fillId="0" borderId="30" xfId="0" applyNumberFormat="1" applyFont="1" applyBorder="1"/>
    <xf numFmtId="169" fontId="21" fillId="13" borderId="30" xfId="0" applyNumberFormat="1" applyFont="1" applyFill="1" applyBorder="1"/>
    <xf numFmtId="0" fontId="25" fillId="0" borderId="0" xfId="0" applyFont="1"/>
    <xf numFmtId="0" fontId="7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0" fillId="0" borderId="0" xfId="0" applyFont="1"/>
    <xf numFmtId="0" fontId="28" fillId="17" borderId="60" xfId="0" applyFont="1" applyFill="1" applyBorder="1" applyAlignment="1">
      <alignment horizontal="left" vertical="center"/>
    </xf>
    <xf numFmtId="0" fontId="28" fillId="17" borderId="61" xfId="0" applyFont="1" applyFill="1" applyBorder="1" applyAlignment="1">
      <alignment horizontal="left" vertical="center"/>
    </xf>
    <xf numFmtId="0" fontId="29" fillId="0" borderId="52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57" xfId="0" applyFont="1" applyBorder="1" applyAlignment="1">
      <alignment vertical="center"/>
    </xf>
    <xf numFmtId="0" fontId="29" fillId="0" borderId="59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8" fillId="10" borderId="7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9" fillId="0" borderId="12" xfId="0" applyFont="1" applyBorder="1"/>
    <xf numFmtId="3" fontId="8" fillId="10" borderId="7" xfId="0" applyNumberFormat="1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9" fillId="0" borderId="29" xfId="0" applyFont="1" applyBorder="1"/>
    <xf numFmtId="0" fontId="12" fillId="15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7" fillId="15" borderId="27" xfId="0" applyFont="1" applyFill="1" applyBorder="1" applyAlignment="1">
      <alignment horizontal="left"/>
    </xf>
    <xf numFmtId="0" fontId="16" fillId="14" borderId="32" xfId="0" applyFont="1" applyFill="1" applyBorder="1" applyAlignment="1">
      <alignment horizontal="center"/>
    </xf>
    <xf numFmtId="0" fontId="9" fillId="0" borderId="33" xfId="0" applyFont="1" applyBorder="1"/>
    <xf numFmtId="0" fontId="22" fillId="15" borderId="17" xfId="0" applyFont="1" applyFill="1" applyBorder="1" applyAlignment="1">
      <alignment horizontal="center"/>
    </xf>
    <xf numFmtId="0" fontId="9" fillId="0" borderId="34" xfId="0" applyFont="1" applyBorder="1"/>
    <xf numFmtId="0" fontId="24" fillId="17" borderId="37" xfId="0" applyFont="1" applyFill="1" applyBorder="1" applyAlignment="1">
      <alignment horizontal="center" vertical="center"/>
    </xf>
    <xf numFmtId="0" fontId="9" fillId="0" borderId="38" xfId="0" applyFont="1" applyBorder="1"/>
    <xf numFmtId="0" fontId="9" fillId="0" borderId="39" xfId="0" applyFont="1" applyBorder="1"/>
    <xf numFmtId="0" fontId="26" fillId="17" borderId="37" xfId="0" applyFont="1" applyFill="1" applyBorder="1" applyAlignment="1">
      <alignment horizontal="center" vertical="center"/>
    </xf>
    <xf numFmtId="0" fontId="27" fillId="18" borderId="40" xfId="0" applyFont="1" applyFill="1" applyBorder="1" applyAlignment="1">
      <alignment horizontal="center" vertical="center"/>
    </xf>
    <xf numFmtId="0" fontId="9" fillId="0" borderId="41" xfId="0" applyFont="1" applyBorder="1"/>
    <xf numFmtId="0" fontId="9" fillId="0" borderId="42" xfId="0" applyFont="1" applyBorder="1"/>
    <xf numFmtId="0" fontId="27" fillId="18" borderId="43" xfId="0" applyFont="1" applyFill="1" applyBorder="1" applyAlignment="1">
      <alignment horizontal="center" vertical="center"/>
    </xf>
    <xf numFmtId="0" fontId="9" fillId="0" borderId="44" xfId="0" applyFont="1" applyBorder="1"/>
    <xf numFmtId="0" fontId="9" fillId="0" borderId="45" xfId="0" applyFont="1" applyBorder="1"/>
    <xf numFmtId="0" fontId="25" fillId="0" borderId="0" xfId="0" applyFont="1" applyAlignment="1">
      <alignment horizontal="center"/>
    </xf>
    <xf numFmtId="0" fontId="25" fillId="13" borderId="27" xfId="0" applyFont="1" applyFill="1" applyBorder="1" applyAlignment="1">
      <alignment horizontal="center" vertical="center"/>
    </xf>
    <xf numFmtId="0" fontId="28" fillId="17" borderId="52" xfId="0" applyFont="1" applyFill="1" applyBorder="1" applyAlignment="1">
      <alignment horizontal="left" vertical="center"/>
    </xf>
    <xf numFmtId="0" fontId="9" fillId="0" borderId="53" xfId="0" applyFont="1" applyBorder="1"/>
    <xf numFmtId="0" fontId="9" fillId="0" borderId="55" xfId="0" applyFont="1" applyBorder="1"/>
    <xf numFmtId="0" fontId="9" fillId="0" borderId="56" xfId="0" applyFont="1" applyBorder="1"/>
    <xf numFmtId="0" fontId="9" fillId="0" borderId="57" xfId="0" applyFont="1" applyBorder="1"/>
    <xf numFmtId="0" fontId="9" fillId="0" borderId="58" xfId="0" applyFont="1" applyBorder="1"/>
    <xf numFmtId="0" fontId="28" fillId="17" borderId="62" xfId="0" applyFont="1" applyFill="1" applyBorder="1" applyAlignment="1">
      <alignment horizontal="left" vertical="center"/>
    </xf>
    <xf numFmtId="0" fontId="9" fillId="0" borderId="50" xfId="0" applyFont="1" applyBorder="1"/>
    <xf numFmtId="0" fontId="28" fillId="17" borderId="63" xfId="0" applyFont="1" applyFill="1" applyBorder="1" applyAlignment="1">
      <alignment horizontal="left" vertical="center"/>
    </xf>
    <xf numFmtId="0" fontId="9" fillId="0" borderId="64" xfId="0" applyFont="1" applyBorder="1"/>
    <xf numFmtId="0" fontId="28" fillId="17" borderId="46" xfId="0" applyFont="1" applyFill="1" applyBorder="1" applyAlignment="1">
      <alignment horizontal="left" vertical="center"/>
    </xf>
    <xf numFmtId="0" fontId="9" fillId="0" borderId="47" xfId="0" applyFont="1" applyBorder="1"/>
    <xf numFmtId="0" fontId="29" fillId="0" borderId="48" xfId="0" applyFont="1" applyBorder="1" applyAlignment="1">
      <alignment horizontal="center" vertical="center"/>
    </xf>
    <xf numFmtId="0" fontId="9" fillId="0" borderId="48" xfId="0" applyFont="1" applyBorder="1"/>
    <xf numFmtId="0" fontId="28" fillId="17" borderId="49" xfId="0" applyFont="1" applyFill="1" applyBorder="1" applyAlignment="1">
      <alignment horizontal="left" vertical="center"/>
    </xf>
    <xf numFmtId="0" fontId="29" fillId="0" borderId="51" xfId="0" applyFont="1" applyBorder="1" applyAlignment="1">
      <alignment horizontal="center" vertical="center"/>
    </xf>
    <xf numFmtId="0" fontId="9" fillId="0" borderId="51" xfId="0" applyFont="1" applyBorder="1"/>
    <xf numFmtId="0" fontId="31" fillId="0" borderId="54" xfId="0" applyFont="1" applyBorder="1" applyAlignment="1">
      <alignment horizontal="center" vertical="center" wrapText="1"/>
    </xf>
    <xf numFmtId="0" fontId="9" fillId="0" borderId="54" xfId="0" applyFont="1" applyBorder="1"/>
    <xf numFmtId="0" fontId="9" fillId="0" borderId="59" xfId="0" applyFont="1" applyBorder="1"/>
    <xf numFmtId="0" fontId="29" fillId="0" borderId="65" xfId="0" applyFont="1" applyBorder="1" applyAlignment="1">
      <alignment horizontal="center" vertical="center"/>
    </xf>
    <xf numFmtId="0" fontId="9" fillId="0" borderId="65" xfId="0" applyFont="1" applyBorder="1"/>
    <xf numFmtId="0" fontId="3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57150</xdr:rowOff>
    </xdr:from>
    <xdr:ext cx="485775" cy="4857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1</xdr:row>
      <xdr:rowOff>-352425</xdr:rowOff>
    </xdr:from>
    <xdr:ext cx="4057650" cy="2838450"/>
    <xdr:sp macro="" textlink="">
      <xdr:nvSpPr>
        <xdr:cNvPr id="3" name="Shape 3"/>
        <xdr:cNvSpPr/>
      </xdr:nvSpPr>
      <xdr:spPr>
        <a:xfrm>
          <a:off x="3336225" y="2379825"/>
          <a:ext cx="4019550" cy="2800350"/>
        </a:xfrm>
        <a:prstGeom prst="rect">
          <a:avLst/>
        </a:prstGeom>
        <a:solidFill>
          <a:schemeClr val="accent6"/>
        </a:solidFill>
        <a:ln w="38100" cap="flat" cmpd="sng">
          <a:solidFill>
            <a:schemeClr val="l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2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EM MANUTENÇÃO</a:t>
          </a:r>
          <a:endParaRPr sz="1400"/>
        </a:p>
      </xdr:txBody>
    </xdr:sp>
    <xdr:clientData fLocksWithSheet="0"/>
  </xdr:oneCellAnchor>
  <xdr:oneCellAnchor>
    <xdr:from>
      <xdr:col>0</xdr:col>
      <xdr:colOff>28575</xdr:colOff>
      <xdr:row>0</xdr:row>
      <xdr:rowOff>38100</xdr:rowOff>
    </xdr:from>
    <xdr:ext cx="266700" cy="295275"/>
    <xdr:pic>
      <xdr:nvPicPr>
        <xdr:cNvPr id="2" name="image2.png" descr="setas_2555_Fleche_Droi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1"/>
  </sheetPr>
  <dimension ref="A1:AI1000"/>
  <sheetViews>
    <sheetView workbookViewId="0"/>
  </sheetViews>
  <sheetFormatPr defaultColWidth="14.42578125" defaultRowHeight="15" customHeight="1" x14ac:dyDescent="0.25"/>
  <cols>
    <col min="1" max="1" width="67.7109375" customWidth="1"/>
    <col min="2" max="2" width="19.140625" customWidth="1"/>
    <col min="3" max="3" width="49.140625" customWidth="1"/>
    <col min="4" max="4" width="11" customWidth="1"/>
    <col min="5" max="5" width="15.28515625" customWidth="1"/>
    <col min="6" max="6" width="14.140625" customWidth="1"/>
    <col min="7" max="7" width="22.28515625" customWidth="1"/>
    <col min="8" max="8" width="22.42578125" customWidth="1"/>
    <col min="9" max="9" width="15.7109375" customWidth="1"/>
    <col min="10" max="10" width="15.28515625" customWidth="1"/>
    <col min="11" max="11" width="23.7109375" customWidth="1"/>
    <col min="12" max="12" width="20.42578125" customWidth="1"/>
    <col min="13" max="13" width="9.140625" customWidth="1"/>
    <col min="14" max="14" width="15.7109375" customWidth="1"/>
    <col min="15" max="15" width="14.140625" customWidth="1"/>
    <col min="16" max="18" width="9.140625" customWidth="1"/>
    <col min="19" max="35" width="8.7109375" customWidth="1"/>
  </cols>
  <sheetData>
    <row r="1" spans="1:18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6" t="s">
        <v>11</v>
      </c>
      <c r="M1" s="7" t="s">
        <v>12</v>
      </c>
      <c r="N1" s="8" t="s">
        <v>13</v>
      </c>
      <c r="O1" s="9" t="s">
        <v>14</v>
      </c>
      <c r="P1" s="10"/>
      <c r="Q1" s="10"/>
      <c r="R1" s="10"/>
    </row>
    <row r="2" spans="1:18" x14ac:dyDescent="0.25">
      <c r="A2" s="11" t="str">
        <f t="shared" ref="A2:A266" si="0">B2&amp;C2</f>
        <v>SC1_FPOLISSC NO AR</v>
      </c>
      <c r="B2" s="11" t="s">
        <v>15</v>
      </c>
      <c r="C2" s="12" t="s">
        <v>16</v>
      </c>
      <c r="D2" s="13" t="s">
        <v>17</v>
      </c>
      <c r="E2" s="14" t="s">
        <v>18</v>
      </c>
      <c r="F2" s="15">
        <f t="shared" ref="F2:F266" si="1">IF(H2="","",(H2*0.3))</f>
        <v>377.02295999999996</v>
      </c>
      <c r="G2" s="15">
        <f t="shared" ref="G2:G242" si="2">IF(H2="","",(H2*M2))</f>
        <v>816.88307999999995</v>
      </c>
      <c r="H2" s="16">
        <v>1256.7431999999999</v>
      </c>
      <c r="I2" s="15">
        <f t="shared" ref="I2:I266" si="3">IF(H2="","",(H2*1.5))</f>
        <v>1885.1147999999998</v>
      </c>
      <c r="J2" s="15">
        <f t="shared" ref="J2:J266" si="4">IF(H2="","",(H2*2))</f>
        <v>2513.4863999999998</v>
      </c>
      <c r="K2" s="17">
        <v>1370406</v>
      </c>
      <c r="L2" s="18">
        <f t="shared" ref="L2:L230" si="5">K2*N2</f>
        <v>167018.23125000548</v>
      </c>
      <c r="M2" s="19">
        <v>0.65</v>
      </c>
      <c r="N2" s="20">
        <v>0.12187500000000399</v>
      </c>
      <c r="O2" s="20">
        <v>0.31594076655053627</v>
      </c>
      <c r="P2" s="10"/>
      <c r="Q2" s="10"/>
      <c r="R2" s="10"/>
    </row>
    <row r="3" spans="1:18" x14ac:dyDescent="0.25">
      <c r="A3" s="11" t="str">
        <f t="shared" si="0"/>
        <v>SC1_FPOLISFALA BRASIL</v>
      </c>
      <c r="B3" s="11" t="s">
        <v>15</v>
      </c>
      <c r="C3" s="12" t="s">
        <v>19</v>
      </c>
      <c r="D3" s="13" t="s">
        <v>17</v>
      </c>
      <c r="E3" s="14" t="s">
        <v>20</v>
      </c>
      <c r="F3" s="15">
        <f t="shared" si="1"/>
        <v>973.8</v>
      </c>
      <c r="G3" s="15">
        <f t="shared" si="2"/>
        <v>1623</v>
      </c>
      <c r="H3" s="21">
        <v>3246</v>
      </c>
      <c r="I3" s="15">
        <f t="shared" si="3"/>
        <v>4869</v>
      </c>
      <c r="J3" s="15">
        <f t="shared" si="4"/>
        <v>6492</v>
      </c>
      <c r="K3" s="17">
        <v>1370406</v>
      </c>
      <c r="L3" s="18">
        <f t="shared" si="5"/>
        <v>169397.40833333333</v>
      </c>
      <c r="M3" s="19">
        <v>0.5</v>
      </c>
      <c r="N3" s="20">
        <v>0.12361111111111112</v>
      </c>
      <c r="O3" s="20">
        <v>0.41560846560846554</v>
      </c>
      <c r="P3" s="10"/>
      <c r="Q3" s="10"/>
      <c r="R3" s="10"/>
    </row>
    <row r="4" spans="1:18" x14ac:dyDescent="0.25">
      <c r="A4" s="11" t="str">
        <f t="shared" si="0"/>
        <v>SC1_FPOLISHOJE EM DIA</v>
      </c>
      <c r="B4" s="11" t="s">
        <v>15</v>
      </c>
      <c r="C4" s="12" t="s">
        <v>21</v>
      </c>
      <c r="D4" s="13" t="s">
        <v>17</v>
      </c>
      <c r="E4" s="14" t="s">
        <v>22</v>
      </c>
      <c r="F4" s="15">
        <f t="shared" si="1"/>
        <v>1173.5999999999999</v>
      </c>
      <c r="G4" s="15">
        <f t="shared" si="2"/>
        <v>1956</v>
      </c>
      <c r="H4" s="21">
        <v>3912</v>
      </c>
      <c r="I4" s="15">
        <f t="shared" si="3"/>
        <v>5868</v>
      </c>
      <c r="J4" s="15">
        <f t="shared" si="4"/>
        <v>7824</v>
      </c>
      <c r="K4" s="17">
        <v>1370406</v>
      </c>
      <c r="L4" s="18">
        <f t="shared" si="5"/>
        <v>137040.59999999998</v>
      </c>
      <c r="M4" s="19">
        <v>0.5</v>
      </c>
      <c r="N4" s="20">
        <v>9.9999999999999992E-2</v>
      </c>
      <c r="O4" s="20">
        <v>0.32432432432432429</v>
      </c>
      <c r="P4" s="10"/>
      <c r="Q4" s="10"/>
      <c r="R4" s="10"/>
    </row>
    <row r="5" spans="1:18" x14ac:dyDescent="0.25">
      <c r="A5" s="11" t="str">
        <f t="shared" si="0"/>
        <v>SC1_FPOLISBALANÇO GERAL SC</v>
      </c>
      <c r="B5" s="11" t="s">
        <v>15</v>
      </c>
      <c r="C5" s="12" t="s">
        <v>23</v>
      </c>
      <c r="D5" s="13" t="s">
        <v>17</v>
      </c>
      <c r="E5" s="22" t="s">
        <v>24</v>
      </c>
      <c r="F5" s="15">
        <f t="shared" si="1"/>
        <v>1471.05432</v>
      </c>
      <c r="G5" s="15">
        <f t="shared" si="2"/>
        <v>3187.2843600000001</v>
      </c>
      <c r="H5" s="16">
        <v>4903.5144</v>
      </c>
      <c r="I5" s="15">
        <f t="shared" si="3"/>
        <v>7355.2716</v>
      </c>
      <c r="J5" s="15">
        <f t="shared" si="4"/>
        <v>9807.0288</v>
      </c>
      <c r="K5" s="17">
        <v>1370406</v>
      </c>
      <c r="L5" s="18">
        <f t="shared" si="5"/>
        <v>178642.2107142857</v>
      </c>
      <c r="M5" s="19">
        <v>0.65</v>
      </c>
      <c r="N5" s="20">
        <v>0.13035714285714284</v>
      </c>
      <c r="O5" s="20">
        <v>0.30296513287167487</v>
      </c>
      <c r="P5" s="10"/>
      <c r="Q5" s="10"/>
      <c r="R5" s="10"/>
    </row>
    <row r="6" spans="1:18" x14ac:dyDescent="0.25">
      <c r="A6" s="11" t="str">
        <f t="shared" si="0"/>
        <v>SC1_FPOLISA HORA DA VENENOSA</v>
      </c>
      <c r="B6" s="11" t="s">
        <v>15</v>
      </c>
      <c r="C6" s="12" t="s">
        <v>25</v>
      </c>
      <c r="D6" s="13" t="s">
        <v>17</v>
      </c>
      <c r="E6" s="22" t="s">
        <v>26</v>
      </c>
      <c r="F6" s="15">
        <f t="shared" si="1"/>
        <v>1322.9042400000001</v>
      </c>
      <c r="G6" s="15">
        <f t="shared" si="2"/>
        <v>2866.29252</v>
      </c>
      <c r="H6" s="21">
        <v>4409.6808000000001</v>
      </c>
      <c r="I6" s="15">
        <f t="shared" si="3"/>
        <v>6614.5212000000001</v>
      </c>
      <c r="J6" s="15">
        <f t="shared" si="4"/>
        <v>8819.3616000000002</v>
      </c>
      <c r="K6" s="17">
        <v>1370406</v>
      </c>
      <c r="L6" s="18">
        <f t="shared" si="5"/>
        <v>159880.70000000001</v>
      </c>
      <c r="M6" s="19">
        <v>0.65</v>
      </c>
      <c r="N6" s="20">
        <v>0.11666666666666667</v>
      </c>
      <c r="O6" s="20">
        <v>0.31818181818181812</v>
      </c>
      <c r="P6" s="10"/>
      <c r="Q6" s="10"/>
      <c r="R6" s="10"/>
    </row>
    <row r="7" spans="1:18" x14ac:dyDescent="0.25">
      <c r="A7" s="11" t="str">
        <f t="shared" si="0"/>
        <v>SC1_FPOLISNOVELA DA TARDE 1</v>
      </c>
      <c r="B7" s="11" t="s">
        <v>15</v>
      </c>
      <c r="C7" s="12" t="s">
        <v>27</v>
      </c>
      <c r="D7" s="13" t="s">
        <v>17</v>
      </c>
      <c r="E7" s="22" t="s">
        <v>28</v>
      </c>
      <c r="F7" s="15">
        <f t="shared" si="1"/>
        <v>1491</v>
      </c>
      <c r="G7" s="15">
        <f t="shared" si="2"/>
        <v>2485</v>
      </c>
      <c r="H7" s="21">
        <v>4970</v>
      </c>
      <c r="I7" s="15">
        <f t="shared" si="3"/>
        <v>7455</v>
      </c>
      <c r="J7" s="15">
        <f t="shared" si="4"/>
        <v>9940</v>
      </c>
      <c r="K7" s="17">
        <v>1370406</v>
      </c>
      <c r="L7" s="18">
        <f t="shared" si="5"/>
        <v>138720.01911764705</v>
      </c>
      <c r="M7" s="19">
        <v>0.5</v>
      </c>
      <c r="N7" s="20">
        <v>0.10122549019607843</v>
      </c>
      <c r="O7" s="20">
        <v>0.2805284680717206</v>
      </c>
      <c r="P7" s="10"/>
      <c r="Q7" s="10"/>
      <c r="R7" s="10"/>
    </row>
    <row r="8" spans="1:18" x14ac:dyDescent="0.25">
      <c r="A8" s="11" t="str">
        <f t="shared" si="0"/>
        <v>SC1_FPOLISCIDADE ALERTA NACIONAL</v>
      </c>
      <c r="B8" s="11" t="s">
        <v>15</v>
      </c>
      <c r="C8" s="12" t="s">
        <v>29</v>
      </c>
      <c r="D8" s="13" t="s">
        <v>17</v>
      </c>
      <c r="E8" s="22" t="s">
        <v>30</v>
      </c>
      <c r="F8" s="15">
        <f t="shared" si="1"/>
        <v>1136.3999999999999</v>
      </c>
      <c r="G8" s="15">
        <f t="shared" si="2"/>
        <v>2462.2000000000003</v>
      </c>
      <c r="H8" s="21">
        <v>3788</v>
      </c>
      <c r="I8" s="15">
        <f t="shared" si="3"/>
        <v>5682</v>
      </c>
      <c r="J8" s="15">
        <f t="shared" si="4"/>
        <v>7576</v>
      </c>
      <c r="K8" s="17">
        <v>1370406</v>
      </c>
      <c r="L8" s="18">
        <f t="shared" si="5"/>
        <v>119910.52499999999</v>
      </c>
      <c r="M8" s="19">
        <v>0.65</v>
      </c>
      <c r="N8" s="20">
        <v>8.7499999999999994E-2</v>
      </c>
      <c r="O8" s="20">
        <v>0.24705882352941172</v>
      </c>
      <c r="P8" s="10"/>
      <c r="Q8" s="10"/>
      <c r="R8" s="10"/>
    </row>
    <row r="9" spans="1:18" x14ac:dyDescent="0.25">
      <c r="A9" s="11" t="str">
        <f t="shared" si="0"/>
        <v>SC1_FPOLISCIDADE ALERTA SC</v>
      </c>
      <c r="B9" s="11" t="s">
        <v>15</v>
      </c>
      <c r="C9" s="12" t="s">
        <v>31</v>
      </c>
      <c r="D9" s="13" t="s">
        <v>17</v>
      </c>
      <c r="E9" s="22" t="s">
        <v>32</v>
      </c>
      <c r="F9" s="15">
        <f t="shared" si="1"/>
        <v>1091.8154399999999</v>
      </c>
      <c r="G9" s="15">
        <f t="shared" si="2"/>
        <v>2365.6001200000001</v>
      </c>
      <c r="H9" s="21">
        <v>3639.3847999999998</v>
      </c>
      <c r="I9" s="15">
        <f t="shared" si="3"/>
        <v>5459.0771999999997</v>
      </c>
      <c r="J9" s="15">
        <f t="shared" si="4"/>
        <v>7278.7695999999996</v>
      </c>
      <c r="K9" s="17">
        <v>1370406</v>
      </c>
      <c r="L9" s="18">
        <f t="shared" si="5"/>
        <v>188430.82499999998</v>
      </c>
      <c r="M9" s="19">
        <v>0.65</v>
      </c>
      <c r="N9" s="20">
        <v>0.13749999999999998</v>
      </c>
      <c r="O9" s="20">
        <v>0.31428571428571422</v>
      </c>
      <c r="P9" s="10"/>
      <c r="Q9" s="10"/>
      <c r="R9" s="10"/>
    </row>
    <row r="10" spans="1:18" x14ac:dyDescent="0.25">
      <c r="A10" s="11" t="str">
        <f t="shared" si="0"/>
        <v>SC1_FPOLISND NOTÍCIAS</v>
      </c>
      <c r="B10" s="11" t="s">
        <v>15</v>
      </c>
      <c r="C10" s="12" t="s">
        <v>33</v>
      </c>
      <c r="D10" s="13" t="s">
        <v>17</v>
      </c>
      <c r="E10" s="22" t="s">
        <v>34</v>
      </c>
      <c r="F10" s="15">
        <f t="shared" si="1"/>
        <v>1824.3352799999998</v>
      </c>
      <c r="G10" s="15">
        <f t="shared" si="2"/>
        <v>3952.7264399999999</v>
      </c>
      <c r="H10" s="21">
        <v>6081.1175999999996</v>
      </c>
      <c r="I10" s="15">
        <f t="shared" si="3"/>
        <v>9121.6764000000003</v>
      </c>
      <c r="J10" s="15">
        <f t="shared" si="4"/>
        <v>12162.235199999999</v>
      </c>
      <c r="K10" s="17">
        <v>1370406</v>
      </c>
      <c r="L10" s="18">
        <f t="shared" si="5"/>
        <v>216980.94999999998</v>
      </c>
      <c r="M10" s="19">
        <v>0.65</v>
      </c>
      <c r="N10" s="20">
        <v>0.15833333333333333</v>
      </c>
      <c r="O10" s="20">
        <v>0.30399999999999999</v>
      </c>
      <c r="P10" s="10"/>
      <c r="Q10" s="10"/>
      <c r="R10" s="10"/>
    </row>
    <row r="11" spans="1:18" x14ac:dyDescent="0.25">
      <c r="A11" s="11" t="str">
        <f t="shared" si="0"/>
        <v>SC1_FPOLISJORNAL DA RECORD</v>
      </c>
      <c r="B11" s="11" t="s">
        <v>15</v>
      </c>
      <c r="C11" s="12" t="s">
        <v>35</v>
      </c>
      <c r="D11" s="13" t="s">
        <v>17</v>
      </c>
      <c r="E11" s="22" t="s">
        <v>36</v>
      </c>
      <c r="F11" s="15">
        <f t="shared" si="1"/>
        <v>2846.7</v>
      </c>
      <c r="G11" s="15">
        <f t="shared" si="2"/>
        <v>6167.85</v>
      </c>
      <c r="H11" s="21">
        <v>9489</v>
      </c>
      <c r="I11" s="15">
        <f t="shared" si="3"/>
        <v>14233.5</v>
      </c>
      <c r="J11" s="15">
        <f t="shared" si="4"/>
        <v>18978</v>
      </c>
      <c r="K11" s="17">
        <v>1370406</v>
      </c>
      <c r="L11" s="18">
        <f t="shared" si="5"/>
        <v>185004.81</v>
      </c>
      <c r="M11" s="19">
        <v>0.65</v>
      </c>
      <c r="N11" s="20">
        <v>0.13500000000000001</v>
      </c>
      <c r="O11" s="20">
        <v>0.24587462686567163</v>
      </c>
      <c r="P11" s="10"/>
      <c r="Q11" s="10"/>
      <c r="R11" s="10"/>
    </row>
    <row r="12" spans="1:18" x14ac:dyDescent="0.25">
      <c r="A12" s="11" t="str">
        <f t="shared" si="0"/>
        <v>SC1_FPOLISNOVELA 3</v>
      </c>
      <c r="B12" s="11" t="s">
        <v>15</v>
      </c>
      <c r="C12" s="12" t="s">
        <v>37</v>
      </c>
      <c r="D12" s="13" t="s">
        <v>17</v>
      </c>
      <c r="E12" s="22" t="s">
        <v>38</v>
      </c>
      <c r="F12" s="15">
        <f t="shared" si="1"/>
        <v>1835.3999999999999</v>
      </c>
      <c r="G12" s="15">
        <f t="shared" si="2"/>
        <v>3976.7000000000003</v>
      </c>
      <c r="H12" s="21">
        <v>6118</v>
      </c>
      <c r="I12" s="15">
        <f t="shared" si="3"/>
        <v>9177</v>
      </c>
      <c r="J12" s="15">
        <f t="shared" si="4"/>
        <v>12236</v>
      </c>
      <c r="K12" s="17">
        <v>1370406</v>
      </c>
      <c r="L12" s="18">
        <f t="shared" si="5"/>
        <v>181007.7925000081</v>
      </c>
      <c r="M12" s="19">
        <v>0.65</v>
      </c>
      <c r="N12" s="20">
        <v>0.13208333333333924</v>
      </c>
      <c r="O12" s="20">
        <v>0.22105997210601103</v>
      </c>
      <c r="P12" s="10"/>
      <c r="Q12" s="10"/>
      <c r="R12" s="10"/>
    </row>
    <row r="13" spans="1:18" x14ac:dyDescent="0.25">
      <c r="A13" s="11" t="str">
        <f t="shared" si="0"/>
        <v>SC1_FPOLISNOVELA 22HS</v>
      </c>
      <c r="B13" s="11" t="s">
        <v>15</v>
      </c>
      <c r="C13" s="12" t="s">
        <v>39</v>
      </c>
      <c r="D13" s="13" t="s">
        <v>17</v>
      </c>
      <c r="E13" s="22" t="s">
        <v>40</v>
      </c>
      <c r="F13" s="15">
        <f t="shared" si="1"/>
        <v>1440.6</v>
      </c>
      <c r="G13" s="15">
        <f t="shared" si="2"/>
        <v>3121.3</v>
      </c>
      <c r="H13" s="21">
        <v>4802</v>
      </c>
      <c r="I13" s="15">
        <f t="shared" si="3"/>
        <v>7203</v>
      </c>
      <c r="J13" s="15">
        <f t="shared" si="4"/>
        <v>9604</v>
      </c>
      <c r="K13" s="17">
        <v>1370406</v>
      </c>
      <c r="L13" s="18">
        <f t="shared" si="5"/>
        <v>143321.62750000609</v>
      </c>
      <c r="M13" s="19">
        <v>0.65</v>
      </c>
      <c r="N13" s="20">
        <v>0.10458333333333777</v>
      </c>
      <c r="O13" s="20">
        <v>0.20117203748563686</v>
      </c>
      <c r="P13" s="10"/>
      <c r="Q13" s="10"/>
      <c r="R13" s="10"/>
    </row>
    <row r="14" spans="1:18" x14ac:dyDescent="0.25">
      <c r="A14" s="11" t="str">
        <f t="shared" si="0"/>
        <v>SC1_FPOLISREALITY SHOW 1</v>
      </c>
      <c r="B14" s="11" t="s">
        <v>15</v>
      </c>
      <c r="C14" s="12" t="s">
        <v>41</v>
      </c>
      <c r="D14" s="13" t="s">
        <v>17</v>
      </c>
      <c r="E14" s="22" t="s">
        <v>42</v>
      </c>
      <c r="F14" s="15">
        <f t="shared" si="1"/>
        <v>1207.8</v>
      </c>
      <c r="G14" s="15">
        <f t="shared" si="2"/>
        <v>2616.9</v>
      </c>
      <c r="H14" s="21">
        <v>4026</v>
      </c>
      <c r="I14" s="15">
        <f t="shared" si="3"/>
        <v>6039</v>
      </c>
      <c r="J14" s="15">
        <f t="shared" si="4"/>
        <v>8052</v>
      </c>
      <c r="K14" s="17">
        <v>1370406</v>
      </c>
      <c r="L14" s="18">
        <f t="shared" si="5"/>
        <v>89190.590500000486</v>
      </c>
      <c r="M14" s="19">
        <v>0.65</v>
      </c>
      <c r="N14" s="20">
        <v>6.5083333333333687E-2</v>
      </c>
      <c r="O14" s="20">
        <v>0.19054081484703225</v>
      </c>
      <c r="P14" s="10"/>
      <c r="Q14" s="10"/>
      <c r="R14" s="10"/>
    </row>
    <row r="15" spans="1:18" x14ac:dyDescent="0.25">
      <c r="A15" s="11" t="str">
        <f t="shared" si="0"/>
        <v>SC1_FPOLISREALITY SHOW 2 - A FAZENDA</v>
      </c>
      <c r="B15" s="11" t="s">
        <v>15</v>
      </c>
      <c r="C15" s="12" t="s">
        <v>43</v>
      </c>
      <c r="D15" s="13" t="s">
        <v>17</v>
      </c>
      <c r="E15" s="22" t="s">
        <v>42</v>
      </c>
      <c r="F15" s="15">
        <f t="shared" si="1"/>
        <v>1752</v>
      </c>
      <c r="G15" s="15">
        <f t="shared" si="2"/>
        <v>3796</v>
      </c>
      <c r="H15" s="21">
        <f>5840</f>
        <v>5840</v>
      </c>
      <c r="I15" s="15">
        <f t="shared" si="3"/>
        <v>8760</v>
      </c>
      <c r="J15" s="15">
        <f t="shared" si="4"/>
        <v>11680</v>
      </c>
      <c r="K15" s="17">
        <v>1370406</v>
      </c>
      <c r="L15" s="18">
        <f t="shared" si="5"/>
        <v>89190.590500000486</v>
      </c>
      <c r="M15" s="19">
        <v>0.65</v>
      </c>
      <c r="N15" s="20">
        <v>6.5083333333333687E-2</v>
      </c>
      <c r="O15" s="20">
        <v>0.19054081484703225</v>
      </c>
      <c r="P15" s="10"/>
      <c r="Q15" s="10"/>
      <c r="R15" s="10"/>
    </row>
    <row r="16" spans="1:18" x14ac:dyDescent="0.25">
      <c r="A16" s="11" t="str">
        <f t="shared" si="0"/>
        <v>SC1_FPOLISREALITY SHOW 3 - Quilos Mortais</v>
      </c>
      <c r="B16" s="11" t="s">
        <v>15</v>
      </c>
      <c r="C16" s="12" t="s">
        <v>44</v>
      </c>
      <c r="D16" s="13" t="s">
        <v>45</v>
      </c>
      <c r="E16" s="22" t="s">
        <v>42</v>
      </c>
      <c r="F16" s="15">
        <f t="shared" si="1"/>
        <v>954.59999999999991</v>
      </c>
      <c r="G16" s="15">
        <f t="shared" si="2"/>
        <v>2068.3000000000002</v>
      </c>
      <c r="H16" s="21">
        <v>3182</v>
      </c>
      <c r="I16" s="15">
        <f t="shared" si="3"/>
        <v>4773</v>
      </c>
      <c r="J16" s="15">
        <f t="shared" si="4"/>
        <v>6364</v>
      </c>
      <c r="K16" s="17">
        <v>1370406</v>
      </c>
      <c r="L16" s="18">
        <f t="shared" si="5"/>
        <v>89190.590500000486</v>
      </c>
      <c r="M16" s="19">
        <v>0.65</v>
      </c>
      <c r="N16" s="20">
        <v>6.5083333333333687E-2</v>
      </c>
      <c r="O16" s="20">
        <v>0.19054081484703225</v>
      </c>
      <c r="P16" s="10"/>
      <c r="Q16" s="10"/>
      <c r="R16" s="10"/>
    </row>
    <row r="17" spans="1:35" x14ac:dyDescent="0.25">
      <c r="A17" s="11" t="str">
        <f t="shared" si="0"/>
        <v>SC1_FPOLISSÉRIE PREMIUM</v>
      </c>
      <c r="B17" s="11" t="s">
        <v>15</v>
      </c>
      <c r="C17" s="12" t="s">
        <v>46</v>
      </c>
      <c r="D17" s="13" t="s">
        <v>17</v>
      </c>
      <c r="E17" s="22" t="s">
        <v>47</v>
      </c>
      <c r="F17" s="15">
        <f t="shared" si="1"/>
        <v>1313.1</v>
      </c>
      <c r="G17" s="15">
        <f t="shared" si="2"/>
        <v>2845.05</v>
      </c>
      <c r="H17" s="21">
        <v>4377</v>
      </c>
      <c r="I17" s="15">
        <f t="shared" si="3"/>
        <v>6565.5</v>
      </c>
      <c r="J17" s="15">
        <f t="shared" si="4"/>
        <v>8754</v>
      </c>
      <c r="K17" s="17">
        <v>1370406</v>
      </c>
      <c r="L17" s="18">
        <f t="shared" si="5"/>
        <v>65665.287499997401</v>
      </c>
      <c r="M17" s="19">
        <v>0.65</v>
      </c>
      <c r="N17" s="20">
        <v>4.7916666666664769E-2</v>
      </c>
      <c r="O17" s="20">
        <v>0.19008264462808722</v>
      </c>
      <c r="P17" s="10"/>
      <c r="Q17" s="10"/>
      <c r="R17" s="10"/>
    </row>
    <row r="18" spans="1:35" x14ac:dyDescent="0.25">
      <c r="A18" s="11" t="str">
        <f t="shared" si="0"/>
        <v>SC1_FPOLISBRASIL CAMINHONEIRO</v>
      </c>
      <c r="B18" s="11" t="s">
        <v>15</v>
      </c>
      <c r="C18" s="12" t="s">
        <v>48</v>
      </c>
      <c r="D18" s="13" t="s">
        <v>49</v>
      </c>
      <c r="E18" s="22" t="s">
        <v>50</v>
      </c>
      <c r="F18" s="15">
        <f t="shared" si="1"/>
        <v>784.19999999999993</v>
      </c>
      <c r="G18" s="15">
        <f t="shared" si="2"/>
        <v>1307</v>
      </c>
      <c r="H18" s="21">
        <v>2614</v>
      </c>
      <c r="I18" s="15">
        <f t="shared" si="3"/>
        <v>3921</v>
      </c>
      <c r="J18" s="15">
        <f t="shared" si="4"/>
        <v>5228</v>
      </c>
      <c r="K18" s="17">
        <v>1370406</v>
      </c>
      <c r="L18" s="18">
        <f t="shared" si="5"/>
        <v>164448.72</v>
      </c>
      <c r="M18" s="19">
        <v>0.5</v>
      </c>
      <c r="N18" s="20">
        <v>0.12</v>
      </c>
      <c r="O18" s="20">
        <v>0.2099125364431487</v>
      </c>
      <c r="P18" s="10"/>
      <c r="Q18" s="10"/>
      <c r="R18" s="10"/>
    </row>
    <row r="19" spans="1:35" x14ac:dyDescent="0.25">
      <c r="A19" s="11" t="str">
        <f t="shared" si="0"/>
        <v>SC1_FPOLISFALA BRASIL - EDIÇÃO DE SÁBADO</v>
      </c>
      <c r="B19" s="11" t="s">
        <v>15</v>
      </c>
      <c r="C19" s="12" t="s">
        <v>51</v>
      </c>
      <c r="D19" s="13" t="s">
        <v>49</v>
      </c>
      <c r="E19" s="22" t="s">
        <v>52</v>
      </c>
      <c r="F19" s="15">
        <f t="shared" si="1"/>
        <v>870.6</v>
      </c>
      <c r="G19" s="15">
        <f t="shared" si="2"/>
        <v>1451</v>
      </c>
      <c r="H19" s="21">
        <v>2902</v>
      </c>
      <c r="I19" s="15">
        <f t="shared" si="3"/>
        <v>4353</v>
      </c>
      <c r="J19" s="15">
        <f t="shared" si="4"/>
        <v>5804</v>
      </c>
      <c r="K19" s="17">
        <v>1370406</v>
      </c>
      <c r="L19" s="18">
        <f t="shared" si="5"/>
        <v>164448.72</v>
      </c>
      <c r="M19" s="19">
        <v>0.5</v>
      </c>
      <c r="N19" s="20">
        <v>0.12</v>
      </c>
      <c r="O19" s="20">
        <v>0.2099125364431487</v>
      </c>
      <c r="P19" s="10"/>
      <c r="Q19" s="10"/>
      <c r="R19" s="10"/>
    </row>
    <row r="20" spans="1:35" x14ac:dyDescent="0.25">
      <c r="A20" s="11" t="str">
        <f t="shared" si="0"/>
        <v>SC1_FPOLISBALANÇO GERAL SC - ED SÁBADO - ESTADUAL (1)</v>
      </c>
      <c r="B20" s="11" t="s">
        <v>15</v>
      </c>
      <c r="C20" s="12" t="s">
        <v>53</v>
      </c>
      <c r="D20" s="13" t="s">
        <v>49</v>
      </c>
      <c r="E20" s="22" t="s">
        <v>54</v>
      </c>
      <c r="F20" s="15">
        <f t="shared" si="1"/>
        <v>1471.05432</v>
      </c>
      <c r="G20" s="15">
        <f t="shared" si="2"/>
        <v>3187.2843600000001</v>
      </c>
      <c r="H20" s="21">
        <v>4903.5144</v>
      </c>
      <c r="I20" s="15">
        <f t="shared" si="3"/>
        <v>7355.2716</v>
      </c>
      <c r="J20" s="15">
        <f t="shared" si="4"/>
        <v>9807.0288</v>
      </c>
      <c r="K20" s="17">
        <v>1370406</v>
      </c>
      <c r="L20" s="18">
        <f t="shared" si="5"/>
        <v>164448.72</v>
      </c>
      <c r="M20" s="19">
        <v>0.65</v>
      </c>
      <c r="N20" s="20">
        <v>0.12</v>
      </c>
      <c r="O20" s="20">
        <v>0.2099125364431487</v>
      </c>
      <c r="P20" s="10"/>
      <c r="Q20" s="10"/>
      <c r="R20" s="10"/>
    </row>
    <row r="21" spans="1:35" ht="15.75" customHeight="1" x14ac:dyDescent="0.25">
      <c r="A21" s="11" t="str">
        <f t="shared" si="0"/>
        <v>SC1_FPOLISCLUBE DA BOLA</v>
      </c>
      <c r="B21" s="11" t="s">
        <v>15</v>
      </c>
      <c r="C21" s="12" t="s">
        <v>55</v>
      </c>
      <c r="D21" s="13" t="s">
        <v>49</v>
      </c>
      <c r="E21" s="22" t="s">
        <v>56</v>
      </c>
      <c r="F21" s="15">
        <f t="shared" si="1"/>
        <v>1372.6041599999996</v>
      </c>
      <c r="G21" s="15">
        <f t="shared" si="2"/>
        <v>2973.9756799999996</v>
      </c>
      <c r="H21" s="16">
        <v>4575.3471999999992</v>
      </c>
      <c r="I21" s="15">
        <f t="shared" si="3"/>
        <v>6863.0207999999984</v>
      </c>
      <c r="J21" s="15">
        <f t="shared" si="4"/>
        <v>9150.6943999999985</v>
      </c>
      <c r="K21" s="17">
        <v>1370406</v>
      </c>
      <c r="L21" s="18">
        <f t="shared" si="5"/>
        <v>164448.72</v>
      </c>
      <c r="M21" s="19">
        <v>0.65</v>
      </c>
      <c r="N21" s="20">
        <v>0.12</v>
      </c>
      <c r="O21" s="20">
        <v>0.2099125364431487</v>
      </c>
      <c r="P21" s="10"/>
      <c r="Q21" s="10"/>
      <c r="R21" s="10"/>
    </row>
    <row r="22" spans="1:35" ht="15.75" customHeight="1" x14ac:dyDescent="0.25">
      <c r="A22" s="11" t="str">
        <f t="shared" si="0"/>
        <v>SC1_FPOLISCINE AVENTURA</v>
      </c>
      <c r="B22" s="11" t="s">
        <v>15</v>
      </c>
      <c r="C22" s="12" t="s">
        <v>57</v>
      </c>
      <c r="D22" s="13" t="s">
        <v>49</v>
      </c>
      <c r="E22" s="22" t="s">
        <v>58</v>
      </c>
      <c r="F22" s="15">
        <f t="shared" si="1"/>
        <v>609</v>
      </c>
      <c r="G22" s="15">
        <f t="shared" si="2"/>
        <v>1319.5</v>
      </c>
      <c r="H22" s="21">
        <v>2030</v>
      </c>
      <c r="I22" s="15">
        <f t="shared" si="3"/>
        <v>3045</v>
      </c>
      <c r="J22" s="15">
        <f t="shared" si="4"/>
        <v>4060</v>
      </c>
      <c r="K22" s="17">
        <v>1370406</v>
      </c>
      <c r="L22" s="18">
        <f t="shared" si="5"/>
        <v>164448.72</v>
      </c>
      <c r="M22" s="19">
        <v>0.65</v>
      </c>
      <c r="N22" s="20">
        <v>0.12</v>
      </c>
      <c r="O22" s="20">
        <v>0.2099125364431487</v>
      </c>
      <c r="P22" s="10"/>
      <c r="Q22" s="10"/>
      <c r="R22" s="10"/>
    </row>
    <row r="23" spans="1:35" ht="15.75" customHeight="1" x14ac:dyDescent="0.25">
      <c r="A23" s="11" t="str">
        <f t="shared" si="0"/>
        <v>SC1_FPOLISCIDADE ALERTA - EDIÇÃO DE SÁBADO 1</v>
      </c>
      <c r="B23" s="11" t="s">
        <v>15</v>
      </c>
      <c r="C23" s="12" t="s">
        <v>59</v>
      </c>
      <c r="D23" s="13" t="s">
        <v>49</v>
      </c>
      <c r="E23" s="22" t="s">
        <v>60</v>
      </c>
      <c r="F23" s="15">
        <f t="shared" si="1"/>
        <v>1066.2</v>
      </c>
      <c r="G23" s="15">
        <f t="shared" si="2"/>
        <v>2310.1</v>
      </c>
      <c r="H23" s="21">
        <v>3554</v>
      </c>
      <c r="I23" s="15">
        <f t="shared" si="3"/>
        <v>5331</v>
      </c>
      <c r="J23" s="15">
        <f t="shared" si="4"/>
        <v>7108</v>
      </c>
      <c r="K23" s="17">
        <v>1370406</v>
      </c>
      <c r="L23" s="18">
        <f t="shared" si="5"/>
        <v>164448.72</v>
      </c>
      <c r="M23" s="19">
        <v>0.65</v>
      </c>
      <c r="N23" s="20">
        <v>0.12</v>
      </c>
      <c r="O23" s="20">
        <v>0.2099125364431487</v>
      </c>
      <c r="P23" s="10"/>
      <c r="Q23" s="10"/>
      <c r="R23" s="10"/>
    </row>
    <row r="24" spans="1:35" ht="15.75" customHeight="1" x14ac:dyDescent="0.25">
      <c r="A24" s="11" t="str">
        <f t="shared" si="0"/>
        <v>SC1_FPOLISJORNAL DA RECORD - EDIÇÃO DE SÁBADO</v>
      </c>
      <c r="B24" s="11" t="s">
        <v>15</v>
      </c>
      <c r="C24" s="12" t="s">
        <v>61</v>
      </c>
      <c r="D24" s="13" t="s">
        <v>49</v>
      </c>
      <c r="E24" s="22" t="s">
        <v>36</v>
      </c>
      <c r="F24" s="15">
        <f t="shared" si="1"/>
        <v>2471.6999999999998</v>
      </c>
      <c r="G24" s="15">
        <f t="shared" si="2"/>
        <v>5355.35</v>
      </c>
      <c r="H24" s="21">
        <v>8239</v>
      </c>
      <c r="I24" s="15">
        <f t="shared" si="3"/>
        <v>12358.5</v>
      </c>
      <c r="J24" s="15">
        <f t="shared" si="4"/>
        <v>16478</v>
      </c>
      <c r="K24" s="17">
        <v>1370406</v>
      </c>
      <c r="L24" s="18">
        <f t="shared" si="5"/>
        <v>164448.72</v>
      </c>
      <c r="M24" s="19">
        <v>0.65</v>
      </c>
      <c r="N24" s="20">
        <v>0.12</v>
      </c>
      <c r="O24" s="20">
        <v>0.2099125364431487</v>
      </c>
      <c r="P24" s="10"/>
      <c r="Q24" s="10"/>
      <c r="R24" s="10"/>
    </row>
    <row r="25" spans="1:35" ht="15.75" customHeight="1" x14ac:dyDescent="0.25">
      <c r="A25" s="11" t="str">
        <f t="shared" si="0"/>
        <v xml:space="preserve">SC1_FPOLISNOVELA 3 - MELHORES MOMENTOS </v>
      </c>
      <c r="B25" s="11" t="s">
        <v>15</v>
      </c>
      <c r="C25" s="12" t="s">
        <v>62</v>
      </c>
      <c r="D25" s="13" t="s">
        <v>49</v>
      </c>
      <c r="E25" s="22" t="s">
        <v>38</v>
      </c>
      <c r="F25" s="15">
        <f t="shared" si="1"/>
        <v>1176.8999999999999</v>
      </c>
      <c r="G25" s="15">
        <f t="shared" si="2"/>
        <v>2549.9500000000003</v>
      </c>
      <c r="H25" s="21">
        <v>3923</v>
      </c>
      <c r="I25" s="15">
        <f t="shared" si="3"/>
        <v>5884.5</v>
      </c>
      <c r="J25" s="15">
        <f t="shared" si="4"/>
        <v>7846</v>
      </c>
      <c r="K25" s="17">
        <v>1370406</v>
      </c>
      <c r="L25" s="18">
        <f t="shared" si="5"/>
        <v>164448.72</v>
      </c>
      <c r="M25" s="19">
        <v>0.65</v>
      </c>
      <c r="N25" s="20">
        <v>0.12</v>
      </c>
      <c r="O25" s="20">
        <v>0.2099125364431487</v>
      </c>
      <c r="P25" s="10"/>
      <c r="Q25" s="10"/>
      <c r="R25" s="10"/>
    </row>
    <row r="26" spans="1:35" ht="15.75" customHeight="1" x14ac:dyDescent="0.25">
      <c r="A26" s="11" t="str">
        <f t="shared" si="0"/>
        <v xml:space="preserve">SC1_FPOLISSUPER TELA </v>
      </c>
      <c r="B26" s="11" t="s">
        <v>15</v>
      </c>
      <c r="C26" s="12" t="s">
        <v>63</v>
      </c>
      <c r="D26" s="13" t="s">
        <v>49</v>
      </c>
      <c r="E26" s="22" t="s">
        <v>64</v>
      </c>
      <c r="F26" s="15">
        <f t="shared" si="1"/>
        <v>954.59999999999991</v>
      </c>
      <c r="G26" s="15">
        <f t="shared" si="2"/>
        <v>2068.3000000000002</v>
      </c>
      <c r="H26" s="21">
        <v>3182</v>
      </c>
      <c r="I26" s="15">
        <f t="shared" si="3"/>
        <v>4773</v>
      </c>
      <c r="J26" s="15">
        <f t="shared" si="4"/>
        <v>6364</v>
      </c>
      <c r="K26" s="17">
        <v>1370406</v>
      </c>
      <c r="L26" s="18">
        <f t="shared" si="5"/>
        <v>164448.72</v>
      </c>
      <c r="M26" s="19">
        <v>0.65</v>
      </c>
      <c r="N26" s="20">
        <v>0.12</v>
      </c>
      <c r="O26" s="20">
        <v>0.2099125364431487</v>
      </c>
      <c r="P26" s="10"/>
      <c r="Q26" s="10"/>
      <c r="R26" s="10"/>
    </row>
    <row r="27" spans="1:35" ht="15.75" customHeight="1" x14ac:dyDescent="0.25">
      <c r="A27" s="11" t="str">
        <f t="shared" si="0"/>
        <v>SC1_FPOLISSÉRIE DE SÁBADO</v>
      </c>
      <c r="B27" s="11" t="s">
        <v>15</v>
      </c>
      <c r="C27" s="12" t="s">
        <v>65</v>
      </c>
      <c r="D27" s="13" t="s">
        <v>66</v>
      </c>
      <c r="E27" s="22" t="s">
        <v>67</v>
      </c>
      <c r="F27" s="15">
        <f t="shared" si="1"/>
        <v>469.5</v>
      </c>
      <c r="G27" s="15">
        <f t="shared" si="2"/>
        <v>1017.25</v>
      </c>
      <c r="H27" s="21">
        <v>1565</v>
      </c>
      <c r="I27" s="15">
        <f t="shared" si="3"/>
        <v>2347.5</v>
      </c>
      <c r="J27" s="15">
        <f t="shared" si="4"/>
        <v>3130</v>
      </c>
      <c r="K27" s="17">
        <v>1370406</v>
      </c>
      <c r="L27" s="18">
        <f t="shared" si="5"/>
        <v>164448.72</v>
      </c>
      <c r="M27" s="19">
        <v>0.65</v>
      </c>
      <c r="N27" s="20">
        <v>0.12</v>
      </c>
      <c r="O27" s="20">
        <v>0.2099125364431487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.75" customHeight="1" x14ac:dyDescent="0.25">
      <c r="A28" s="11" t="str">
        <f t="shared" si="0"/>
        <v>SC1_FPOLISAGRO SAÚDE E COOPERAÇÃO</v>
      </c>
      <c r="B28" s="11" t="s">
        <v>15</v>
      </c>
      <c r="C28" s="12" t="s">
        <v>68</v>
      </c>
      <c r="D28" s="13" t="s">
        <v>69</v>
      </c>
      <c r="E28" s="22" t="s">
        <v>70</v>
      </c>
      <c r="F28" s="15">
        <f t="shared" si="1"/>
        <v>723.97271999999987</v>
      </c>
      <c r="G28" s="15">
        <f t="shared" si="2"/>
        <v>1568.6075599999999</v>
      </c>
      <c r="H28" s="16">
        <v>2413.2423999999996</v>
      </c>
      <c r="I28" s="15">
        <f t="shared" si="3"/>
        <v>3619.8635999999997</v>
      </c>
      <c r="J28" s="15">
        <f t="shared" si="4"/>
        <v>4826.4847999999993</v>
      </c>
      <c r="K28" s="17">
        <v>1370406</v>
      </c>
      <c r="L28" s="18">
        <f t="shared" si="5"/>
        <v>149602.655</v>
      </c>
      <c r="M28" s="19">
        <v>0.65</v>
      </c>
      <c r="N28" s="20">
        <v>0.10916666666666666</v>
      </c>
      <c r="O28" s="20">
        <v>0.18594748048261178</v>
      </c>
      <c r="P28" s="10"/>
      <c r="Q28" s="10"/>
      <c r="R28" s="10"/>
    </row>
    <row r="29" spans="1:35" ht="15.75" customHeight="1" x14ac:dyDescent="0.25">
      <c r="A29" s="11" t="str">
        <f t="shared" si="0"/>
        <v>SC1_FPOLISCINE MAIOR</v>
      </c>
      <c r="B29" s="11" t="s">
        <v>15</v>
      </c>
      <c r="C29" s="12" t="s">
        <v>71</v>
      </c>
      <c r="D29" s="13" t="s">
        <v>69</v>
      </c>
      <c r="E29" s="22" t="s">
        <v>56</v>
      </c>
      <c r="F29" s="15">
        <f t="shared" si="1"/>
        <v>1006.8</v>
      </c>
      <c r="G29" s="15">
        <f t="shared" si="2"/>
        <v>2181.4</v>
      </c>
      <c r="H29" s="21">
        <v>3356</v>
      </c>
      <c r="I29" s="15">
        <f t="shared" si="3"/>
        <v>5034</v>
      </c>
      <c r="J29" s="15">
        <f t="shared" si="4"/>
        <v>6712</v>
      </c>
      <c r="K29" s="17">
        <v>1370406</v>
      </c>
      <c r="L29" s="18">
        <f t="shared" si="5"/>
        <v>149602.655</v>
      </c>
      <c r="M29" s="19">
        <v>0.65</v>
      </c>
      <c r="N29" s="20">
        <v>0.10916666666666666</v>
      </c>
      <c r="O29" s="20">
        <v>0.18594748048261178</v>
      </c>
      <c r="P29" s="10"/>
      <c r="Q29" s="10"/>
      <c r="R29" s="10"/>
    </row>
    <row r="30" spans="1:35" ht="15.75" customHeight="1" x14ac:dyDescent="0.25">
      <c r="A30" s="11" t="str">
        <f t="shared" si="0"/>
        <v>SC1_FPOLISHORA DO FARO</v>
      </c>
      <c r="B30" s="11" t="s">
        <v>15</v>
      </c>
      <c r="C30" s="12" t="s">
        <v>72</v>
      </c>
      <c r="D30" s="13" t="s">
        <v>69</v>
      </c>
      <c r="E30" s="22" t="s">
        <v>73</v>
      </c>
      <c r="F30" s="15">
        <f t="shared" si="1"/>
        <v>1449</v>
      </c>
      <c r="G30" s="15">
        <f t="shared" si="2"/>
        <v>3139.5</v>
      </c>
      <c r="H30" s="21">
        <v>4830</v>
      </c>
      <c r="I30" s="15">
        <f t="shared" si="3"/>
        <v>7245</v>
      </c>
      <c r="J30" s="15">
        <f t="shared" si="4"/>
        <v>9660</v>
      </c>
      <c r="K30" s="17">
        <v>1370406</v>
      </c>
      <c r="L30" s="18">
        <f t="shared" si="5"/>
        <v>149602.655</v>
      </c>
      <c r="M30" s="19">
        <v>0.65</v>
      </c>
      <c r="N30" s="20">
        <v>0.10916666666666666</v>
      </c>
      <c r="O30" s="20">
        <v>0.18594748048261178</v>
      </c>
      <c r="P30" s="10"/>
      <c r="Q30" s="10"/>
      <c r="R30" s="10"/>
    </row>
    <row r="31" spans="1:35" ht="15.75" customHeight="1" x14ac:dyDescent="0.25">
      <c r="A31" s="11" t="str">
        <f t="shared" si="0"/>
        <v>SC1_FPOLISREALITY SHOW 4</v>
      </c>
      <c r="B31" s="11" t="s">
        <v>15</v>
      </c>
      <c r="C31" s="12" t="s">
        <v>74</v>
      </c>
      <c r="D31" s="13" t="s">
        <v>69</v>
      </c>
      <c r="E31" s="22" t="s">
        <v>32</v>
      </c>
      <c r="F31" s="15">
        <f t="shared" si="1"/>
        <v>1207.8</v>
      </c>
      <c r="G31" s="15">
        <f t="shared" si="2"/>
        <v>2616.9</v>
      </c>
      <c r="H31" s="21">
        <v>4026</v>
      </c>
      <c r="I31" s="15">
        <f t="shared" si="3"/>
        <v>6039</v>
      </c>
      <c r="J31" s="15">
        <f t="shared" si="4"/>
        <v>8052</v>
      </c>
      <c r="K31" s="17">
        <v>1370406</v>
      </c>
      <c r="L31" s="18">
        <f t="shared" si="5"/>
        <v>149602.655</v>
      </c>
      <c r="M31" s="19">
        <v>0.65</v>
      </c>
      <c r="N31" s="20">
        <v>0.10916666666666666</v>
      </c>
      <c r="O31" s="20">
        <v>0.18594748048261178</v>
      </c>
      <c r="P31" s="10"/>
      <c r="Q31" s="10"/>
      <c r="R31" s="10"/>
    </row>
    <row r="32" spans="1:35" ht="15.75" customHeight="1" x14ac:dyDescent="0.25">
      <c r="A32" s="11" t="str">
        <f t="shared" si="0"/>
        <v>SC1_FPOLISDOMINGO ESPETACULAR</v>
      </c>
      <c r="B32" s="11" t="s">
        <v>15</v>
      </c>
      <c r="C32" s="12" t="s">
        <v>75</v>
      </c>
      <c r="D32" s="13" t="s">
        <v>69</v>
      </c>
      <c r="E32" s="22" t="s">
        <v>36</v>
      </c>
      <c r="F32" s="15">
        <f t="shared" si="1"/>
        <v>2719.2</v>
      </c>
      <c r="G32" s="15">
        <f t="shared" si="2"/>
        <v>5891.6</v>
      </c>
      <c r="H32" s="21">
        <v>9064</v>
      </c>
      <c r="I32" s="15">
        <f t="shared" si="3"/>
        <v>13596</v>
      </c>
      <c r="J32" s="15">
        <f t="shared" si="4"/>
        <v>18128</v>
      </c>
      <c r="K32" s="17">
        <v>1370406</v>
      </c>
      <c r="L32" s="18">
        <f t="shared" si="5"/>
        <v>149602.655</v>
      </c>
      <c r="M32" s="19">
        <v>0.65</v>
      </c>
      <c r="N32" s="20">
        <v>0.10916666666666666</v>
      </c>
      <c r="O32" s="20">
        <v>0.18594748048261178</v>
      </c>
      <c r="P32" s="10"/>
      <c r="Q32" s="10"/>
      <c r="R32" s="10"/>
    </row>
    <row r="33" spans="1:18" ht="15.75" customHeight="1" x14ac:dyDescent="0.25">
      <c r="A33" s="11" t="str">
        <f t="shared" si="0"/>
        <v>SC1_FPOLISCÂMERA RECORD</v>
      </c>
      <c r="B33" s="11" t="s">
        <v>15</v>
      </c>
      <c r="C33" s="12" t="s">
        <v>76</v>
      </c>
      <c r="D33" s="13" t="s">
        <v>69</v>
      </c>
      <c r="E33" s="22" t="s">
        <v>47</v>
      </c>
      <c r="F33" s="15">
        <f t="shared" si="1"/>
        <v>1008</v>
      </c>
      <c r="G33" s="15">
        <f t="shared" si="2"/>
        <v>2184</v>
      </c>
      <c r="H33" s="21">
        <v>3360</v>
      </c>
      <c r="I33" s="15">
        <f t="shared" si="3"/>
        <v>5040</v>
      </c>
      <c r="J33" s="15">
        <f t="shared" si="4"/>
        <v>6720</v>
      </c>
      <c r="K33" s="17">
        <v>1370406</v>
      </c>
      <c r="L33" s="18">
        <f t="shared" si="5"/>
        <v>149602.655</v>
      </c>
      <c r="M33" s="19">
        <v>0.65</v>
      </c>
      <c r="N33" s="20">
        <v>0.10916666666666666</v>
      </c>
      <c r="O33" s="20">
        <v>0.18594748048261178</v>
      </c>
      <c r="P33" s="10"/>
      <c r="Q33" s="10"/>
      <c r="R33" s="10"/>
    </row>
    <row r="34" spans="1:18" ht="15.75" customHeight="1" x14ac:dyDescent="0.25">
      <c r="A34" s="11" t="str">
        <f t="shared" si="0"/>
        <v>SC1_FPOLISSERIE DE DOMINGO</v>
      </c>
      <c r="B34" s="11" t="s">
        <v>15</v>
      </c>
      <c r="C34" s="12" t="s">
        <v>77</v>
      </c>
      <c r="D34" s="13" t="s">
        <v>69</v>
      </c>
      <c r="E34" s="22" t="s">
        <v>78</v>
      </c>
      <c r="F34" s="15">
        <f t="shared" si="1"/>
        <v>469.5</v>
      </c>
      <c r="G34" s="15">
        <f t="shared" si="2"/>
        <v>1017.25</v>
      </c>
      <c r="H34" s="21">
        <v>1565</v>
      </c>
      <c r="I34" s="15">
        <f t="shared" si="3"/>
        <v>2347.5</v>
      </c>
      <c r="J34" s="15">
        <f t="shared" si="4"/>
        <v>3130</v>
      </c>
      <c r="K34" s="17">
        <v>1370406</v>
      </c>
      <c r="L34" s="18">
        <f t="shared" si="5"/>
        <v>149602.655</v>
      </c>
      <c r="M34" s="19">
        <v>0.65</v>
      </c>
      <c r="N34" s="20">
        <v>0.10916666666666666</v>
      </c>
      <c r="O34" s="20">
        <v>0.18594748048261178</v>
      </c>
      <c r="P34" s="10"/>
      <c r="Q34" s="10"/>
      <c r="R34" s="10"/>
    </row>
    <row r="35" spans="1:18" ht="15.75" customHeight="1" x14ac:dyDescent="0.25">
      <c r="A35" s="11" t="str">
        <f t="shared" si="0"/>
        <v>SC1_FPOLISABERTURA / 12H00</v>
      </c>
      <c r="B35" s="11" t="s">
        <v>15</v>
      </c>
      <c r="C35" s="12" t="s">
        <v>79</v>
      </c>
      <c r="D35" s="13" t="s">
        <v>45</v>
      </c>
      <c r="E35" s="13" t="s">
        <v>50</v>
      </c>
      <c r="F35" s="15">
        <f t="shared" si="1"/>
        <v>479.18699999999995</v>
      </c>
      <c r="G35" s="15">
        <f t="shared" si="2"/>
        <v>1038.2384999999999</v>
      </c>
      <c r="H35" s="21">
        <v>1597.29</v>
      </c>
      <c r="I35" s="15">
        <f t="shared" si="3"/>
        <v>2395.9349999999999</v>
      </c>
      <c r="J35" s="15">
        <f t="shared" si="4"/>
        <v>3194.58</v>
      </c>
      <c r="K35" s="17">
        <v>1370406</v>
      </c>
      <c r="L35" s="18">
        <f t="shared" si="5"/>
        <v>155312.68000000151</v>
      </c>
      <c r="M35" s="19">
        <v>0.65</v>
      </c>
      <c r="N35" s="20">
        <v>0.11333333333333444</v>
      </c>
      <c r="O35" s="20">
        <v>0.35152028334955521</v>
      </c>
      <c r="P35" s="10"/>
      <c r="Q35" s="10"/>
      <c r="R35" s="10"/>
    </row>
    <row r="36" spans="1:18" ht="15.75" customHeight="1" x14ac:dyDescent="0.25">
      <c r="A36" s="11" t="str">
        <f t="shared" si="0"/>
        <v>SC1_FPOLIS12H00 / 18H00</v>
      </c>
      <c r="B36" s="11" t="s">
        <v>15</v>
      </c>
      <c r="C36" s="12" t="s">
        <v>80</v>
      </c>
      <c r="D36" s="13" t="s">
        <v>45</v>
      </c>
      <c r="E36" s="13" t="s">
        <v>54</v>
      </c>
      <c r="F36" s="15">
        <f t="shared" si="1"/>
        <v>539.12699999999995</v>
      </c>
      <c r="G36" s="15">
        <f t="shared" si="2"/>
        <v>1168.1085</v>
      </c>
      <c r="H36" s="21">
        <v>1797.09</v>
      </c>
      <c r="I36" s="15">
        <f t="shared" si="3"/>
        <v>2695.6349999999998</v>
      </c>
      <c r="J36" s="15">
        <f t="shared" si="4"/>
        <v>3594.18</v>
      </c>
      <c r="K36" s="17">
        <v>1370406</v>
      </c>
      <c r="L36" s="18">
        <f t="shared" si="5"/>
        <v>139895.61249999999</v>
      </c>
      <c r="M36" s="19">
        <v>0.65</v>
      </c>
      <c r="N36" s="20">
        <v>0.10208333333333333</v>
      </c>
      <c r="O36" s="20">
        <v>0.28262032085561495</v>
      </c>
      <c r="P36" s="10"/>
      <c r="Q36" s="10"/>
      <c r="R36" s="10"/>
    </row>
    <row r="37" spans="1:18" ht="15.75" customHeight="1" x14ac:dyDescent="0.25">
      <c r="A37" s="11" t="str">
        <f t="shared" si="0"/>
        <v>SC1_FPOLIS18H00 / ENCERRAMENTO</v>
      </c>
      <c r="B37" s="11" t="s">
        <v>15</v>
      </c>
      <c r="C37" s="12" t="s">
        <v>81</v>
      </c>
      <c r="D37" s="13" t="s">
        <v>45</v>
      </c>
      <c r="E37" s="13" t="s">
        <v>32</v>
      </c>
      <c r="F37" s="15">
        <f t="shared" si="1"/>
        <v>1538.7930000000001</v>
      </c>
      <c r="G37" s="15">
        <f t="shared" si="2"/>
        <v>3334.0515000000005</v>
      </c>
      <c r="H37" s="21">
        <v>5129.3100000000004</v>
      </c>
      <c r="I37" s="15">
        <f t="shared" si="3"/>
        <v>7693.9650000000001</v>
      </c>
      <c r="J37" s="15">
        <f t="shared" si="4"/>
        <v>10258.620000000001</v>
      </c>
      <c r="K37" s="17">
        <v>1370406</v>
      </c>
      <c r="L37" s="18">
        <f t="shared" si="5"/>
        <v>188887.62700000324</v>
      </c>
      <c r="M37" s="19">
        <v>0.65</v>
      </c>
      <c r="N37" s="20">
        <v>0.13783333333333569</v>
      </c>
      <c r="O37" s="20">
        <v>0.25834978841596518</v>
      </c>
      <c r="P37" s="10"/>
      <c r="Q37" s="10"/>
      <c r="R37" s="10"/>
    </row>
    <row r="38" spans="1:18" ht="15.75" customHeight="1" x14ac:dyDescent="0.25">
      <c r="A38" s="11" t="str">
        <f t="shared" si="0"/>
        <v>SC1_FPOLISABERTURA / ENCERRAMENTO</v>
      </c>
      <c r="B38" s="11" t="s">
        <v>15</v>
      </c>
      <c r="C38" s="12" t="s">
        <v>82</v>
      </c>
      <c r="D38" s="13" t="s">
        <v>45</v>
      </c>
      <c r="E38" s="13" t="s">
        <v>50</v>
      </c>
      <c r="F38" s="15">
        <f t="shared" si="1"/>
        <v>1117.548</v>
      </c>
      <c r="G38" s="15">
        <f t="shared" si="2"/>
        <v>2421.3539999999998</v>
      </c>
      <c r="H38" s="21">
        <v>3725.16</v>
      </c>
      <c r="I38" s="15">
        <f t="shared" si="3"/>
        <v>5587.74</v>
      </c>
      <c r="J38" s="15">
        <f t="shared" si="4"/>
        <v>7450.32</v>
      </c>
      <c r="K38" s="17">
        <v>1370406</v>
      </c>
      <c r="L38" s="18">
        <f t="shared" si="5"/>
        <v>165733.47562500148</v>
      </c>
      <c r="M38" s="19">
        <v>0.65</v>
      </c>
      <c r="N38" s="20">
        <v>0.12093750000000109</v>
      </c>
      <c r="O38" s="20">
        <v>0.29866513609432466</v>
      </c>
      <c r="P38" s="10"/>
      <c r="Q38" s="10"/>
      <c r="R38" s="10"/>
    </row>
    <row r="39" spans="1:18" ht="15.75" hidden="1" customHeight="1" x14ac:dyDescent="0.25">
      <c r="A39" s="23" t="str">
        <f t="shared" si="0"/>
        <v>SC2_ITAJAISC NO AR</v>
      </c>
      <c r="B39" s="23" t="s">
        <v>83</v>
      </c>
      <c r="C39" s="24" t="s">
        <v>16</v>
      </c>
      <c r="D39" s="14" t="s">
        <v>17</v>
      </c>
      <c r="E39" s="14" t="s">
        <v>18</v>
      </c>
      <c r="F39" s="25">
        <f t="shared" si="1"/>
        <v>168.40992</v>
      </c>
      <c r="G39" s="26">
        <f t="shared" si="2"/>
        <v>364.88816000000003</v>
      </c>
      <c r="H39" s="27">
        <v>561.3664</v>
      </c>
      <c r="I39" s="25">
        <f t="shared" si="3"/>
        <v>842.04960000000005</v>
      </c>
      <c r="J39" s="25">
        <f t="shared" si="4"/>
        <v>1122.7328</v>
      </c>
      <c r="K39" s="28">
        <v>1037819</v>
      </c>
      <c r="L39" s="29">
        <f t="shared" si="5"/>
        <v>158786.307</v>
      </c>
      <c r="M39" s="19">
        <v>0.65</v>
      </c>
      <c r="N39" s="20">
        <v>0.153</v>
      </c>
      <c r="O39" s="20">
        <v>0.37</v>
      </c>
      <c r="P39" s="10"/>
      <c r="Q39" s="10"/>
      <c r="R39" s="10"/>
    </row>
    <row r="40" spans="1:18" ht="15.75" hidden="1" customHeight="1" x14ac:dyDescent="0.25">
      <c r="A40" s="23" t="str">
        <f t="shared" si="0"/>
        <v>SC2_ITAJAIFALA BRASIL</v>
      </c>
      <c r="B40" s="23" t="s">
        <v>83</v>
      </c>
      <c r="C40" s="24" t="s">
        <v>19</v>
      </c>
      <c r="D40" s="30" t="s">
        <v>17</v>
      </c>
      <c r="E40" s="30" t="s">
        <v>20</v>
      </c>
      <c r="F40" s="25">
        <f t="shared" si="1"/>
        <v>432.3</v>
      </c>
      <c r="G40" s="26">
        <f t="shared" si="2"/>
        <v>720.5</v>
      </c>
      <c r="H40" s="31">
        <v>1441</v>
      </c>
      <c r="I40" s="25">
        <f t="shared" si="3"/>
        <v>2161.5</v>
      </c>
      <c r="J40" s="25">
        <f t="shared" si="4"/>
        <v>2882</v>
      </c>
      <c r="K40" s="28">
        <v>1037819</v>
      </c>
      <c r="L40" s="29">
        <f t="shared" si="5"/>
        <v>99630.623999999996</v>
      </c>
      <c r="M40" s="19">
        <v>0.5</v>
      </c>
      <c r="N40" s="20">
        <v>9.6000000000000002E-2</v>
      </c>
      <c r="O40" s="20">
        <v>0.30099999999999999</v>
      </c>
      <c r="P40" s="10"/>
      <c r="Q40" s="10"/>
      <c r="R40" s="10"/>
    </row>
    <row r="41" spans="1:18" ht="15.75" hidden="1" customHeight="1" x14ac:dyDescent="0.25">
      <c r="A41" s="23" t="str">
        <f t="shared" si="0"/>
        <v>SC2_ITAJAIHOJE EM DIA</v>
      </c>
      <c r="B41" s="23" t="s">
        <v>83</v>
      </c>
      <c r="C41" s="24" t="s">
        <v>21</v>
      </c>
      <c r="D41" s="30" t="s">
        <v>17</v>
      </c>
      <c r="E41" s="30" t="s">
        <v>22</v>
      </c>
      <c r="F41" s="25">
        <f t="shared" si="1"/>
        <v>516</v>
      </c>
      <c r="G41" s="26">
        <f t="shared" si="2"/>
        <v>860</v>
      </c>
      <c r="H41" s="31">
        <v>1720</v>
      </c>
      <c r="I41" s="25">
        <f t="shared" si="3"/>
        <v>2580</v>
      </c>
      <c r="J41" s="25">
        <f t="shared" si="4"/>
        <v>3440</v>
      </c>
      <c r="K41" s="28">
        <v>1037819</v>
      </c>
      <c r="L41" s="29">
        <f t="shared" si="5"/>
        <v>132840.83199999999</v>
      </c>
      <c r="M41" s="19">
        <v>0.5</v>
      </c>
      <c r="N41" s="20">
        <v>0.128</v>
      </c>
      <c r="O41" s="20">
        <v>0.4</v>
      </c>
      <c r="P41" s="10"/>
      <c r="Q41" s="10"/>
      <c r="R41" s="10"/>
    </row>
    <row r="42" spans="1:18" ht="15.75" hidden="1" customHeight="1" x14ac:dyDescent="0.25">
      <c r="A42" s="23" t="str">
        <f t="shared" si="0"/>
        <v>SC2_ITAJAIBALANÇO GERAL SC</v>
      </c>
      <c r="B42" s="23" t="s">
        <v>83</v>
      </c>
      <c r="C42" s="24" t="s">
        <v>23</v>
      </c>
      <c r="D42" s="30" t="s">
        <v>17</v>
      </c>
      <c r="E42" s="32" t="s">
        <v>24</v>
      </c>
      <c r="F42" s="25">
        <f t="shared" si="1"/>
        <v>647.36519999999996</v>
      </c>
      <c r="G42" s="26">
        <f t="shared" si="2"/>
        <v>1402.6246000000001</v>
      </c>
      <c r="H42" s="27">
        <v>2157.884</v>
      </c>
      <c r="I42" s="25">
        <f t="shared" si="3"/>
        <v>3236.826</v>
      </c>
      <c r="J42" s="25">
        <f t="shared" si="4"/>
        <v>4315.768</v>
      </c>
      <c r="K42" s="28">
        <v>1037819</v>
      </c>
      <c r="L42" s="29">
        <f t="shared" si="5"/>
        <v>197185.61000000002</v>
      </c>
      <c r="M42" s="19">
        <v>0.65</v>
      </c>
      <c r="N42" s="20">
        <v>0.19</v>
      </c>
      <c r="O42" s="20">
        <v>0.41099999999999998</v>
      </c>
      <c r="P42" s="10"/>
      <c r="Q42" s="10"/>
      <c r="R42" s="10"/>
    </row>
    <row r="43" spans="1:18" ht="15.75" hidden="1" customHeight="1" x14ac:dyDescent="0.25">
      <c r="A43" s="23" t="str">
        <f t="shared" si="0"/>
        <v>SC2_ITAJAIVER MAIS</v>
      </c>
      <c r="B43" s="23" t="s">
        <v>83</v>
      </c>
      <c r="C43" s="24" t="s">
        <v>84</v>
      </c>
      <c r="D43" s="30" t="s">
        <v>17</v>
      </c>
      <c r="E43" s="32" t="s">
        <v>85</v>
      </c>
      <c r="F43" s="25">
        <f t="shared" si="1"/>
        <v>510.29471999999993</v>
      </c>
      <c r="G43" s="26">
        <f t="shared" si="2"/>
        <v>1105.6385599999999</v>
      </c>
      <c r="H43" s="33">
        <v>1700.9823999999999</v>
      </c>
      <c r="I43" s="25">
        <f t="shared" si="3"/>
        <v>2551.4735999999998</v>
      </c>
      <c r="J43" s="25">
        <f t="shared" si="4"/>
        <v>3401.9647999999997</v>
      </c>
      <c r="K43" s="28">
        <v>1037819</v>
      </c>
      <c r="L43" s="29">
        <f t="shared" si="5"/>
        <v>163975.402</v>
      </c>
      <c r="M43" s="19">
        <v>0.65</v>
      </c>
      <c r="N43" s="20">
        <v>0.158</v>
      </c>
      <c r="O43" s="20">
        <v>0.40400000000000003</v>
      </c>
      <c r="P43" s="10"/>
      <c r="Q43" s="10"/>
      <c r="R43" s="10"/>
    </row>
    <row r="44" spans="1:18" ht="15.75" hidden="1" customHeight="1" x14ac:dyDescent="0.25">
      <c r="A44" s="23" t="str">
        <f t="shared" si="0"/>
        <v>SC2_ITAJAIA HORA DA VENENOSA</v>
      </c>
      <c r="B44" s="23" t="s">
        <v>83</v>
      </c>
      <c r="C44" s="24" t="s">
        <v>25</v>
      </c>
      <c r="D44" s="30" t="s">
        <v>17</v>
      </c>
      <c r="E44" s="32" t="s">
        <v>26</v>
      </c>
      <c r="F44" s="25">
        <f t="shared" si="1"/>
        <v>522.00743999999997</v>
      </c>
      <c r="G44" s="26">
        <f t="shared" si="2"/>
        <v>1131.01612</v>
      </c>
      <c r="H44" s="33">
        <v>1740.0247999999999</v>
      </c>
      <c r="I44" s="25">
        <f t="shared" si="3"/>
        <v>2610.0371999999998</v>
      </c>
      <c r="J44" s="25">
        <f t="shared" si="4"/>
        <v>3480.0495999999998</v>
      </c>
      <c r="K44" s="28">
        <v>1037819</v>
      </c>
      <c r="L44" s="29">
        <f t="shared" si="5"/>
        <v>129727.375</v>
      </c>
      <c r="M44" s="19">
        <v>0.65</v>
      </c>
      <c r="N44" s="20">
        <v>0.125</v>
      </c>
      <c r="O44" s="20">
        <v>0.31900000000000001</v>
      </c>
      <c r="P44" s="10"/>
      <c r="Q44" s="10"/>
      <c r="R44" s="10"/>
    </row>
    <row r="45" spans="1:18" ht="15.75" hidden="1" customHeight="1" x14ac:dyDescent="0.25">
      <c r="A45" s="23" t="str">
        <f t="shared" si="0"/>
        <v>SC2_ITAJAINOVELA DA TARDE 1</v>
      </c>
      <c r="B45" s="23" t="s">
        <v>83</v>
      </c>
      <c r="C45" s="24" t="s">
        <v>27</v>
      </c>
      <c r="D45" s="30" t="s">
        <v>17</v>
      </c>
      <c r="E45" s="32" t="s">
        <v>28</v>
      </c>
      <c r="F45" s="25">
        <f t="shared" si="1"/>
        <v>665.69999999999993</v>
      </c>
      <c r="G45" s="26">
        <f t="shared" si="2"/>
        <v>1109.5</v>
      </c>
      <c r="H45" s="31">
        <v>2219</v>
      </c>
      <c r="I45" s="25">
        <f t="shared" si="3"/>
        <v>3328.5</v>
      </c>
      <c r="J45" s="25">
        <f t="shared" si="4"/>
        <v>4438</v>
      </c>
      <c r="K45" s="28">
        <v>1037819</v>
      </c>
      <c r="L45" s="29">
        <f t="shared" si="5"/>
        <v>130765.194</v>
      </c>
      <c r="M45" s="19">
        <v>0.5</v>
      </c>
      <c r="N45" s="20">
        <v>0.126</v>
      </c>
      <c r="O45" s="20">
        <v>0.312</v>
      </c>
      <c r="P45" s="10"/>
      <c r="Q45" s="10"/>
      <c r="R45" s="10"/>
    </row>
    <row r="46" spans="1:18" ht="15.75" hidden="1" customHeight="1" x14ac:dyDescent="0.25">
      <c r="A46" s="23" t="str">
        <f t="shared" si="0"/>
        <v>SC2_ITAJAICIDADE ALERTA NACIONAL</v>
      </c>
      <c r="B46" s="23" t="s">
        <v>83</v>
      </c>
      <c r="C46" s="24" t="s">
        <v>29</v>
      </c>
      <c r="D46" s="30" t="s">
        <v>17</v>
      </c>
      <c r="E46" s="32" t="s">
        <v>30</v>
      </c>
      <c r="F46" s="25">
        <f t="shared" si="1"/>
        <v>504</v>
      </c>
      <c r="G46" s="26">
        <f t="shared" si="2"/>
        <v>1092</v>
      </c>
      <c r="H46" s="31">
        <v>1680</v>
      </c>
      <c r="I46" s="25">
        <f t="shared" si="3"/>
        <v>2520</v>
      </c>
      <c r="J46" s="25">
        <f t="shared" si="4"/>
        <v>3360</v>
      </c>
      <c r="K46" s="28">
        <v>1037819</v>
      </c>
      <c r="L46" s="29">
        <f t="shared" si="5"/>
        <v>130765.194</v>
      </c>
      <c r="M46" s="19">
        <v>0.65</v>
      </c>
      <c r="N46" s="20">
        <v>0.126</v>
      </c>
      <c r="O46" s="20">
        <v>0.30599999999999999</v>
      </c>
      <c r="P46" s="10"/>
      <c r="Q46" s="10"/>
      <c r="R46" s="10"/>
    </row>
    <row r="47" spans="1:18" ht="15.75" hidden="1" customHeight="1" x14ac:dyDescent="0.25">
      <c r="A47" s="23" t="str">
        <f t="shared" si="0"/>
        <v>SC2_ITAJAICIDADE ALERTA SC</v>
      </c>
      <c r="B47" s="23" t="s">
        <v>83</v>
      </c>
      <c r="C47" s="24" t="s">
        <v>31</v>
      </c>
      <c r="D47" s="30" t="s">
        <v>17</v>
      </c>
      <c r="E47" s="32" t="s">
        <v>32</v>
      </c>
      <c r="F47" s="25">
        <f t="shared" si="1"/>
        <v>484.96991999999995</v>
      </c>
      <c r="G47" s="26">
        <f t="shared" si="2"/>
        <v>1050.7681600000001</v>
      </c>
      <c r="H47" s="33">
        <v>1616.5663999999999</v>
      </c>
      <c r="I47" s="25">
        <f t="shared" si="3"/>
        <v>2424.8496</v>
      </c>
      <c r="J47" s="25">
        <f t="shared" si="4"/>
        <v>3233.1327999999999</v>
      </c>
      <c r="K47" s="28">
        <v>1037819</v>
      </c>
      <c r="L47" s="29">
        <f t="shared" si="5"/>
        <v>80949.881999999998</v>
      </c>
      <c r="M47" s="19">
        <v>0.65</v>
      </c>
      <c r="N47" s="20">
        <v>7.8E-2</v>
      </c>
      <c r="O47" s="20">
        <v>0.17299999999999999</v>
      </c>
      <c r="P47" s="10"/>
      <c r="Q47" s="10"/>
      <c r="R47" s="10"/>
    </row>
    <row r="48" spans="1:18" ht="15.75" hidden="1" customHeight="1" x14ac:dyDescent="0.25">
      <c r="A48" s="23" t="str">
        <f t="shared" si="0"/>
        <v>SC2_ITAJAIND NOTÍCIAS</v>
      </c>
      <c r="B48" s="23" t="s">
        <v>83</v>
      </c>
      <c r="C48" s="24" t="s">
        <v>33</v>
      </c>
      <c r="D48" s="30" t="s">
        <v>17</v>
      </c>
      <c r="E48" s="32" t="s">
        <v>34</v>
      </c>
      <c r="F48" s="25">
        <f t="shared" si="1"/>
        <v>846.48143999999991</v>
      </c>
      <c r="G48" s="26">
        <f t="shared" si="2"/>
        <v>1834.0431199999998</v>
      </c>
      <c r="H48" s="33">
        <v>2821.6047999999996</v>
      </c>
      <c r="I48" s="25">
        <f t="shared" si="3"/>
        <v>4232.4071999999996</v>
      </c>
      <c r="J48" s="25">
        <f t="shared" si="4"/>
        <v>5643.2095999999992</v>
      </c>
      <c r="K48" s="28">
        <v>1037819</v>
      </c>
      <c r="L48" s="29">
        <f t="shared" si="5"/>
        <v>221055.44699999999</v>
      </c>
      <c r="M48" s="19">
        <v>0.65</v>
      </c>
      <c r="N48" s="20">
        <v>0.21299999999999999</v>
      </c>
      <c r="O48" s="20">
        <v>0.36099999999999999</v>
      </c>
      <c r="P48" s="10"/>
      <c r="Q48" s="10"/>
      <c r="R48" s="10"/>
    </row>
    <row r="49" spans="1:18" ht="15.75" hidden="1" customHeight="1" x14ac:dyDescent="0.25">
      <c r="A49" s="23" t="str">
        <f t="shared" si="0"/>
        <v>SC2_ITAJAIJORNAL DA RECORD</v>
      </c>
      <c r="B49" s="23" t="s">
        <v>83</v>
      </c>
      <c r="C49" s="24" t="s">
        <v>35</v>
      </c>
      <c r="D49" s="30" t="s">
        <v>17</v>
      </c>
      <c r="E49" s="32" t="s">
        <v>36</v>
      </c>
      <c r="F49" s="25">
        <f t="shared" si="1"/>
        <v>1257</v>
      </c>
      <c r="G49" s="26">
        <f t="shared" si="2"/>
        <v>2723.5</v>
      </c>
      <c r="H49" s="31">
        <v>4190</v>
      </c>
      <c r="I49" s="25">
        <f t="shared" si="3"/>
        <v>6285</v>
      </c>
      <c r="J49" s="25">
        <f t="shared" si="4"/>
        <v>8380</v>
      </c>
      <c r="K49" s="28">
        <v>1037819</v>
      </c>
      <c r="L49" s="29">
        <f t="shared" si="5"/>
        <v>189920.87700000001</v>
      </c>
      <c r="M49" s="19">
        <v>0.65</v>
      </c>
      <c r="N49" s="20">
        <v>0.183</v>
      </c>
      <c r="O49" s="20">
        <v>0.313</v>
      </c>
      <c r="P49" s="10"/>
      <c r="Q49" s="10"/>
      <c r="R49" s="10"/>
    </row>
    <row r="50" spans="1:18" ht="15.75" hidden="1" customHeight="1" x14ac:dyDescent="0.25">
      <c r="A50" s="23" t="str">
        <f t="shared" si="0"/>
        <v>SC2_ITAJAINOVELA 3</v>
      </c>
      <c r="B50" s="23" t="s">
        <v>83</v>
      </c>
      <c r="C50" s="24" t="s">
        <v>37</v>
      </c>
      <c r="D50" s="30" t="s">
        <v>17</v>
      </c>
      <c r="E50" s="32" t="s">
        <v>38</v>
      </c>
      <c r="F50" s="25">
        <f t="shared" si="1"/>
        <v>855.3</v>
      </c>
      <c r="G50" s="26">
        <f t="shared" si="2"/>
        <v>1853.15</v>
      </c>
      <c r="H50" s="31">
        <v>2851</v>
      </c>
      <c r="I50" s="25">
        <f t="shared" si="3"/>
        <v>4276.5</v>
      </c>
      <c r="J50" s="25">
        <f t="shared" si="4"/>
        <v>5702</v>
      </c>
      <c r="K50" s="28">
        <v>1037819</v>
      </c>
      <c r="L50" s="29">
        <f t="shared" si="5"/>
        <v>96517.167000000001</v>
      </c>
      <c r="M50" s="19">
        <v>0.65</v>
      </c>
      <c r="N50" s="20">
        <v>9.2999999999999999E-2</v>
      </c>
      <c r="O50" s="20">
        <v>0.23499999999999999</v>
      </c>
      <c r="P50" s="10"/>
      <c r="Q50" s="10"/>
      <c r="R50" s="10"/>
    </row>
    <row r="51" spans="1:18" ht="15.75" hidden="1" customHeight="1" x14ac:dyDescent="0.25">
      <c r="A51" s="23" t="str">
        <f t="shared" si="0"/>
        <v>SC2_ITAJAINOVELA 22HS</v>
      </c>
      <c r="B51" s="23" t="s">
        <v>83</v>
      </c>
      <c r="C51" s="24" t="s">
        <v>39</v>
      </c>
      <c r="D51" s="30" t="s">
        <v>17</v>
      </c>
      <c r="E51" s="32" t="s">
        <v>40</v>
      </c>
      <c r="F51" s="25">
        <f t="shared" si="1"/>
        <v>671.4</v>
      </c>
      <c r="G51" s="26">
        <f t="shared" si="2"/>
        <v>1454.7</v>
      </c>
      <c r="H51" s="31">
        <v>2238</v>
      </c>
      <c r="I51" s="25">
        <f t="shared" si="3"/>
        <v>3357</v>
      </c>
      <c r="J51" s="25">
        <f t="shared" si="4"/>
        <v>4476</v>
      </c>
      <c r="K51" s="28">
        <v>1037819</v>
      </c>
      <c r="L51" s="29">
        <f t="shared" si="5"/>
        <v>96517.167000000001</v>
      </c>
      <c r="M51" s="19">
        <v>0.65</v>
      </c>
      <c r="N51" s="20">
        <v>9.2999999999999999E-2</v>
      </c>
      <c r="O51" s="20">
        <v>0.23499999999999999</v>
      </c>
      <c r="P51" s="10"/>
      <c r="Q51" s="10"/>
      <c r="R51" s="10"/>
    </row>
    <row r="52" spans="1:18" ht="15.75" hidden="1" customHeight="1" x14ac:dyDescent="0.25">
      <c r="A52" s="23" t="str">
        <f t="shared" si="0"/>
        <v>SC2_ITAJAIREALITY SHOW 1</v>
      </c>
      <c r="B52" s="23" t="s">
        <v>83</v>
      </c>
      <c r="C52" s="24" t="s">
        <v>41</v>
      </c>
      <c r="D52" s="30" t="s">
        <v>17</v>
      </c>
      <c r="E52" s="32" t="s">
        <v>42</v>
      </c>
      <c r="F52" s="25">
        <f t="shared" si="1"/>
        <v>656.4</v>
      </c>
      <c r="G52" s="26">
        <f t="shared" si="2"/>
        <v>1422.2</v>
      </c>
      <c r="H52" s="31">
        <v>2188</v>
      </c>
      <c r="I52" s="25">
        <f t="shared" si="3"/>
        <v>3282</v>
      </c>
      <c r="J52" s="25">
        <f t="shared" si="4"/>
        <v>4376</v>
      </c>
      <c r="K52" s="28">
        <v>1037819</v>
      </c>
      <c r="L52" s="29">
        <f t="shared" si="5"/>
        <v>73685.14899999999</v>
      </c>
      <c r="M52" s="19">
        <v>0.65</v>
      </c>
      <c r="N52" s="20">
        <v>7.0999999999999994E-2</v>
      </c>
      <c r="O52" s="20">
        <v>0.24399999999999999</v>
      </c>
      <c r="P52" s="10"/>
      <c r="Q52" s="10"/>
      <c r="R52" s="10"/>
    </row>
    <row r="53" spans="1:18" ht="15.75" hidden="1" customHeight="1" x14ac:dyDescent="0.25">
      <c r="A53" s="23" t="str">
        <f t="shared" si="0"/>
        <v>SC2_ITAJAIREALITY SHOW 2 - A FAZENDA</v>
      </c>
      <c r="B53" s="23" t="s">
        <v>83</v>
      </c>
      <c r="C53" s="12" t="s">
        <v>43</v>
      </c>
      <c r="D53" s="30" t="s">
        <v>17</v>
      </c>
      <c r="E53" s="32" t="s">
        <v>42</v>
      </c>
      <c r="F53" s="25">
        <f t="shared" si="1"/>
        <v>952.19999999999993</v>
      </c>
      <c r="G53" s="26">
        <f t="shared" si="2"/>
        <v>2063.1</v>
      </c>
      <c r="H53" s="31">
        <v>3174</v>
      </c>
      <c r="I53" s="25">
        <f t="shared" si="3"/>
        <v>4761</v>
      </c>
      <c r="J53" s="25">
        <f t="shared" si="4"/>
        <v>6348</v>
      </c>
      <c r="K53" s="28">
        <v>1037819</v>
      </c>
      <c r="L53" s="29">
        <f t="shared" si="5"/>
        <v>73685.14899999999</v>
      </c>
      <c r="M53" s="19">
        <v>0.65</v>
      </c>
      <c r="N53" s="20">
        <v>7.0999999999999994E-2</v>
      </c>
      <c r="O53" s="20">
        <v>0.24399999999999999</v>
      </c>
      <c r="P53" s="10"/>
      <c r="Q53" s="10"/>
      <c r="R53" s="10"/>
    </row>
    <row r="54" spans="1:18" ht="15.75" hidden="1" customHeight="1" x14ac:dyDescent="0.25">
      <c r="A54" s="23" t="str">
        <f t="shared" si="0"/>
        <v>SC2_ITAJAIREALITY SHOW 3 - Quilos Mortais</v>
      </c>
      <c r="B54" s="23" t="s">
        <v>83</v>
      </c>
      <c r="C54" s="12" t="s">
        <v>44</v>
      </c>
      <c r="D54" s="13" t="s">
        <v>45</v>
      </c>
      <c r="E54" s="32" t="s">
        <v>42</v>
      </c>
      <c r="F54" s="25">
        <f t="shared" si="1"/>
        <v>426.3</v>
      </c>
      <c r="G54" s="26">
        <f t="shared" si="2"/>
        <v>923.65</v>
      </c>
      <c r="H54" s="31">
        <v>1421</v>
      </c>
      <c r="I54" s="25">
        <f t="shared" si="3"/>
        <v>2131.5</v>
      </c>
      <c r="J54" s="25">
        <f t="shared" si="4"/>
        <v>2842</v>
      </c>
      <c r="K54" s="28">
        <v>1037819</v>
      </c>
      <c r="L54" s="29">
        <f t="shared" si="5"/>
        <v>73685.14899999999</v>
      </c>
      <c r="M54" s="19">
        <v>0.65</v>
      </c>
      <c r="N54" s="20">
        <v>7.0999999999999994E-2</v>
      </c>
      <c r="O54" s="20">
        <v>0.24399999999999999</v>
      </c>
      <c r="P54" s="10"/>
      <c r="Q54" s="10"/>
      <c r="R54" s="10"/>
    </row>
    <row r="55" spans="1:18" ht="15.75" hidden="1" customHeight="1" x14ac:dyDescent="0.25">
      <c r="A55" s="23" t="str">
        <f t="shared" si="0"/>
        <v>SC2_ITAJAISÉRIE PREMIUM</v>
      </c>
      <c r="B55" s="23" t="s">
        <v>83</v>
      </c>
      <c r="C55" s="24" t="s">
        <v>46</v>
      </c>
      <c r="D55" s="30" t="s">
        <v>17</v>
      </c>
      <c r="E55" s="32" t="s">
        <v>47</v>
      </c>
      <c r="F55" s="25">
        <f t="shared" si="1"/>
        <v>463.79999999999995</v>
      </c>
      <c r="G55" s="26">
        <f t="shared" si="2"/>
        <v>1004.9000000000001</v>
      </c>
      <c r="H55" s="31">
        <v>1546</v>
      </c>
      <c r="I55" s="25">
        <f t="shared" si="3"/>
        <v>2319</v>
      </c>
      <c r="J55" s="25">
        <f t="shared" si="4"/>
        <v>3092</v>
      </c>
      <c r="K55" s="28">
        <v>1037819</v>
      </c>
      <c r="L55" s="29">
        <f t="shared" si="5"/>
        <v>59155.683000000005</v>
      </c>
      <c r="M55" s="19">
        <v>0.65</v>
      </c>
      <c r="N55" s="20">
        <v>5.7000000000000002E-2</v>
      </c>
      <c r="O55" s="20">
        <v>0.25</v>
      </c>
      <c r="P55" s="10"/>
      <c r="Q55" s="10"/>
      <c r="R55" s="10"/>
    </row>
    <row r="56" spans="1:18" ht="15.75" hidden="1" customHeight="1" x14ac:dyDescent="0.25">
      <c r="A56" s="23" t="str">
        <f t="shared" si="0"/>
        <v>SC2_ITAJAIBRASIL CAMINHONEIRO</v>
      </c>
      <c r="B56" s="23" t="s">
        <v>83</v>
      </c>
      <c r="C56" s="24" t="s">
        <v>48</v>
      </c>
      <c r="D56" s="30" t="s">
        <v>49</v>
      </c>
      <c r="E56" s="32" t="s">
        <v>50</v>
      </c>
      <c r="F56" s="25">
        <f t="shared" si="1"/>
        <v>348.3</v>
      </c>
      <c r="G56" s="26">
        <f t="shared" si="2"/>
        <v>580.5</v>
      </c>
      <c r="H56" s="31">
        <v>1161</v>
      </c>
      <c r="I56" s="25">
        <f t="shared" si="3"/>
        <v>1741.5</v>
      </c>
      <c r="J56" s="25">
        <f t="shared" si="4"/>
        <v>2322</v>
      </c>
      <c r="K56" s="28">
        <v>1037819</v>
      </c>
      <c r="L56" s="29">
        <f t="shared" si="5"/>
        <v>152213.45333333334</v>
      </c>
      <c r="M56" s="19">
        <v>0.5</v>
      </c>
      <c r="N56" s="20">
        <v>0.14666666666666667</v>
      </c>
      <c r="O56" s="20">
        <v>0.25544267053701014</v>
      </c>
      <c r="P56" s="10"/>
      <c r="Q56" s="10"/>
      <c r="R56" s="10"/>
    </row>
    <row r="57" spans="1:18" ht="15.75" hidden="1" customHeight="1" x14ac:dyDescent="0.25">
      <c r="A57" s="23" t="str">
        <f t="shared" si="0"/>
        <v>SC2_ITAJAIFALA BRASIL - EDIÇÃO DE SÁBADO</v>
      </c>
      <c r="B57" s="23" t="s">
        <v>83</v>
      </c>
      <c r="C57" s="24" t="s">
        <v>51</v>
      </c>
      <c r="D57" s="30" t="s">
        <v>49</v>
      </c>
      <c r="E57" s="32" t="s">
        <v>52</v>
      </c>
      <c r="F57" s="25">
        <f t="shared" si="1"/>
        <v>386.7</v>
      </c>
      <c r="G57" s="26">
        <f t="shared" si="2"/>
        <v>644.5</v>
      </c>
      <c r="H57" s="31">
        <v>1289</v>
      </c>
      <c r="I57" s="25">
        <f t="shared" si="3"/>
        <v>1933.5</v>
      </c>
      <c r="J57" s="25">
        <f t="shared" si="4"/>
        <v>2578</v>
      </c>
      <c r="K57" s="28">
        <v>1037819</v>
      </c>
      <c r="L57" s="29">
        <f t="shared" si="5"/>
        <v>152213.45333333334</v>
      </c>
      <c r="M57" s="19">
        <v>0.5</v>
      </c>
      <c r="N57" s="20">
        <v>0.14666666666666667</v>
      </c>
      <c r="O57" s="20">
        <v>0.25544267053701014</v>
      </c>
      <c r="P57" s="10"/>
      <c r="Q57" s="10"/>
      <c r="R57" s="10"/>
    </row>
    <row r="58" spans="1:18" ht="15.75" hidden="1" customHeight="1" x14ac:dyDescent="0.25">
      <c r="A58" s="23" t="str">
        <f t="shared" si="0"/>
        <v>SC2_ITAJAIBALANÇO GERAL SC - ED SÁBADO - ESTADUAL (1)</v>
      </c>
      <c r="B58" s="23" t="s">
        <v>83</v>
      </c>
      <c r="C58" s="24" t="s">
        <v>53</v>
      </c>
      <c r="D58" s="30" t="s">
        <v>49</v>
      </c>
      <c r="E58" s="32" t="s">
        <v>54</v>
      </c>
      <c r="F58" s="25">
        <f t="shared" si="1"/>
        <v>647.36519999999996</v>
      </c>
      <c r="G58" s="26">
        <f t="shared" si="2"/>
        <v>1402.6246000000001</v>
      </c>
      <c r="H58" s="33">
        <v>2157.884</v>
      </c>
      <c r="I58" s="25">
        <f t="shared" si="3"/>
        <v>3236.826</v>
      </c>
      <c r="J58" s="25">
        <f t="shared" si="4"/>
        <v>4315.768</v>
      </c>
      <c r="K58" s="28">
        <v>1037819</v>
      </c>
      <c r="L58" s="29">
        <f t="shared" si="5"/>
        <v>152213.45333333334</v>
      </c>
      <c r="M58" s="19">
        <v>0.65</v>
      </c>
      <c r="N58" s="20">
        <v>0.14666666666666667</v>
      </c>
      <c r="O58" s="20">
        <v>0.25544267053701014</v>
      </c>
      <c r="P58" s="10"/>
      <c r="Q58" s="10"/>
      <c r="R58" s="10"/>
    </row>
    <row r="59" spans="1:18" ht="15.75" hidden="1" customHeight="1" x14ac:dyDescent="0.25">
      <c r="A59" s="23" t="str">
        <f t="shared" si="0"/>
        <v>SC2_ITAJAICLUBE DA BOLA</v>
      </c>
      <c r="B59" s="23" t="s">
        <v>83</v>
      </c>
      <c r="C59" s="24" t="s">
        <v>55</v>
      </c>
      <c r="D59" s="30" t="s">
        <v>49</v>
      </c>
      <c r="E59" s="32" t="s">
        <v>56</v>
      </c>
      <c r="F59" s="25">
        <f t="shared" si="1"/>
        <v>604.31303999999989</v>
      </c>
      <c r="G59" s="26">
        <f t="shared" si="2"/>
        <v>1309.34492</v>
      </c>
      <c r="H59" s="27">
        <v>2014.3767999999998</v>
      </c>
      <c r="I59" s="25">
        <f t="shared" si="3"/>
        <v>3021.5651999999995</v>
      </c>
      <c r="J59" s="25">
        <f t="shared" si="4"/>
        <v>4028.7535999999996</v>
      </c>
      <c r="K59" s="28">
        <v>1037819</v>
      </c>
      <c r="L59" s="29">
        <f t="shared" si="5"/>
        <v>152213.45333333334</v>
      </c>
      <c r="M59" s="19">
        <v>0.65</v>
      </c>
      <c r="N59" s="20">
        <v>0.14666666666666667</v>
      </c>
      <c r="O59" s="20">
        <v>0.25544267053701014</v>
      </c>
      <c r="P59" s="10"/>
      <c r="Q59" s="10"/>
      <c r="R59" s="10"/>
    </row>
    <row r="60" spans="1:18" ht="15.75" hidden="1" customHeight="1" x14ac:dyDescent="0.25">
      <c r="A60" s="23" t="str">
        <f t="shared" si="0"/>
        <v>SC2_ITAJAICINE AVENTURA</v>
      </c>
      <c r="B60" s="23" t="s">
        <v>83</v>
      </c>
      <c r="C60" s="24" t="s">
        <v>57</v>
      </c>
      <c r="D60" s="30" t="s">
        <v>49</v>
      </c>
      <c r="E60" s="32" t="s">
        <v>58</v>
      </c>
      <c r="F60" s="25">
        <f t="shared" si="1"/>
        <v>270.89999999999998</v>
      </c>
      <c r="G60" s="26">
        <f t="shared" si="2"/>
        <v>586.95000000000005</v>
      </c>
      <c r="H60" s="31">
        <v>903</v>
      </c>
      <c r="I60" s="25">
        <f t="shared" si="3"/>
        <v>1354.5</v>
      </c>
      <c r="J60" s="25">
        <f t="shared" si="4"/>
        <v>1806</v>
      </c>
      <c r="K60" s="28">
        <v>1037819</v>
      </c>
      <c r="L60" s="29">
        <f t="shared" si="5"/>
        <v>152213.45333333334</v>
      </c>
      <c r="M60" s="19">
        <v>0.65</v>
      </c>
      <c r="N60" s="20">
        <v>0.14666666666666667</v>
      </c>
      <c r="O60" s="20">
        <v>0.25544267053701014</v>
      </c>
      <c r="P60" s="10"/>
      <c r="Q60" s="10"/>
      <c r="R60" s="10"/>
    </row>
    <row r="61" spans="1:18" ht="15.75" hidden="1" customHeight="1" x14ac:dyDescent="0.25">
      <c r="A61" s="23" t="str">
        <f t="shared" si="0"/>
        <v>SC2_ITAJAICIDADE ALERTA - EDIÇÃO DE SÁBADO 1</v>
      </c>
      <c r="B61" s="23" t="s">
        <v>83</v>
      </c>
      <c r="C61" s="24" t="s">
        <v>59</v>
      </c>
      <c r="D61" s="30" t="s">
        <v>49</v>
      </c>
      <c r="E61" s="32" t="s">
        <v>60</v>
      </c>
      <c r="F61" s="25">
        <f t="shared" si="1"/>
        <v>472.79999999999995</v>
      </c>
      <c r="G61" s="26">
        <f t="shared" si="2"/>
        <v>1024.4000000000001</v>
      </c>
      <c r="H61" s="31">
        <v>1576</v>
      </c>
      <c r="I61" s="25">
        <f t="shared" si="3"/>
        <v>2364</v>
      </c>
      <c r="J61" s="25">
        <f t="shared" si="4"/>
        <v>3152</v>
      </c>
      <c r="K61" s="28">
        <v>1037819</v>
      </c>
      <c r="L61" s="29">
        <f t="shared" si="5"/>
        <v>152213.45333333334</v>
      </c>
      <c r="M61" s="19">
        <v>0.65</v>
      </c>
      <c r="N61" s="20">
        <v>0.14666666666666667</v>
      </c>
      <c r="O61" s="20">
        <v>0.25544267053701014</v>
      </c>
      <c r="P61" s="10"/>
      <c r="Q61" s="10"/>
      <c r="R61" s="10"/>
    </row>
    <row r="62" spans="1:18" ht="15.75" hidden="1" customHeight="1" x14ac:dyDescent="0.25">
      <c r="A62" s="23" t="str">
        <f t="shared" si="0"/>
        <v>SC2_ITAJAIJORNAL DA RECORD - EDIÇÃO DE SÁBADO</v>
      </c>
      <c r="B62" s="23" t="s">
        <v>83</v>
      </c>
      <c r="C62" s="24" t="s">
        <v>61</v>
      </c>
      <c r="D62" s="30" t="s">
        <v>49</v>
      </c>
      <c r="E62" s="32" t="s">
        <v>36</v>
      </c>
      <c r="F62" s="25">
        <f t="shared" si="1"/>
        <v>1091.3999999999999</v>
      </c>
      <c r="G62" s="26">
        <f t="shared" si="2"/>
        <v>2364.7000000000003</v>
      </c>
      <c r="H62" s="31">
        <v>3638</v>
      </c>
      <c r="I62" s="25">
        <f t="shared" si="3"/>
        <v>5457</v>
      </c>
      <c r="J62" s="25">
        <f t="shared" si="4"/>
        <v>7276</v>
      </c>
      <c r="K62" s="28">
        <v>1037819</v>
      </c>
      <c r="L62" s="29">
        <f t="shared" si="5"/>
        <v>152213.45333333334</v>
      </c>
      <c r="M62" s="19">
        <v>0.65</v>
      </c>
      <c r="N62" s="20">
        <v>0.14666666666666667</v>
      </c>
      <c r="O62" s="20">
        <v>0.25544267053701014</v>
      </c>
      <c r="P62" s="10"/>
      <c r="Q62" s="10"/>
      <c r="R62" s="10"/>
    </row>
    <row r="63" spans="1:18" ht="15.75" hidden="1" customHeight="1" x14ac:dyDescent="0.25">
      <c r="A63" s="23" t="str">
        <f t="shared" si="0"/>
        <v xml:space="preserve">SC2_ITAJAINOVELA 3 - MELHORES MOMENTOS </v>
      </c>
      <c r="B63" s="23" t="s">
        <v>83</v>
      </c>
      <c r="C63" s="24" t="s">
        <v>62</v>
      </c>
      <c r="D63" s="30" t="s">
        <v>49</v>
      </c>
      <c r="E63" s="32" t="s">
        <v>38</v>
      </c>
      <c r="F63" s="25">
        <f t="shared" si="1"/>
        <v>639.6</v>
      </c>
      <c r="G63" s="26">
        <f t="shared" si="2"/>
        <v>1385.8</v>
      </c>
      <c r="H63" s="31">
        <v>2132</v>
      </c>
      <c r="I63" s="25">
        <f t="shared" si="3"/>
        <v>3198</v>
      </c>
      <c r="J63" s="25">
        <f t="shared" si="4"/>
        <v>4264</v>
      </c>
      <c r="K63" s="28">
        <v>1037819</v>
      </c>
      <c r="L63" s="29">
        <f t="shared" si="5"/>
        <v>152213.45333333334</v>
      </c>
      <c r="M63" s="19">
        <v>0.65</v>
      </c>
      <c r="N63" s="20">
        <v>0.14666666666666667</v>
      </c>
      <c r="O63" s="20">
        <v>0.25544267053701014</v>
      </c>
      <c r="P63" s="10"/>
      <c r="Q63" s="10"/>
      <c r="R63" s="10"/>
    </row>
    <row r="64" spans="1:18" ht="15.75" hidden="1" customHeight="1" x14ac:dyDescent="0.25">
      <c r="A64" s="23" t="str">
        <f t="shared" si="0"/>
        <v xml:space="preserve">SC2_ITAJAISUPER TELA </v>
      </c>
      <c r="B64" s="23" t="s">
        <v>83</v>
      </c>
      <c r="C64" s="24" t="s">
        <v>63</v>
      </c>
      <c r="D64" s="30" t="s">
        <v>49</v>
      </c>
      <c r="E64" s="32" t="s">
        <v>64</v>
      </c>
      <c r="F64" s="25">
        <f t="shared" si="1"/>
        <v>426.3</v>
      </c>
      <c r="G64" s="26">
        <f t="shared" si="2"/>
        <v>923.65</v>
      </c>
      <c r="H64" s="31">
        <v>1421</v>
      </c>
      <c r="I64" s="25">
        <f t="shared" si="3"/>
        <v>2131.5</v>
      </c>
      <c r="J64" s="25">
        <f t="shared" si="4"/>
        <v>2842</v>
      </c>
      <c r="K64" s="28">
        <v>1037819</v>
      </c>
      <c r="L64" s="29">
        <f t="shared" si="5"/>
        <v>152213.45333333334</v>
      </c>
      <c r="M64" s="19">
        <v>0.65</v>
      </c>
      <c r="N64" s="20">
        <v>0.14666666666666667</v>
      </c>
      <c r="O64" s="20">
        <v>0.25544267053701014</v>
      </c>
      <c r="P64" s="10"/>
      <c r="Q64" s="10"/>
      <c r="R64" s="10"/>
    </row>
    <row r="65" spans="1:35" ht="15.75" hidden="1" customHeight="1" x14ac:dyDescent="0.25">
      <c r="A65" s="23" t="str">
        <f t="shared" si="0"/>
        <v>SC2_ITAJAISÉRIE DE SÁBADO</v>
      </c>
      <c r="B65" s="23" t="s">
        <v>83</v>
      </c>
      <c r="C65" s="12" t="s">
        <v>65</v>
      </c>
      <c r="D65" s="13" t="s">
        <v>66</v>
      </c>
      <c r="E65" s="22" t="s">
        <v>67</v>
      </c>
      <c r="F65" s="25">
        <f t="shared" si="1"/>
        <v>211.79999999999998</v>
      </c>
      <c r="G65" s="26">
        <f t="shared" si="2"/>
        <v>458.90000000000003</v>
      </c>
      <c r="H65" s="31">
        <v>706</v>
      </c>
      <c r="I65" s="25">
        <f t="shared" si="3"/>
        <v>1059</v>
      </c>
      <c r="J65" s="25">
        <f t="shared" si="4"/>
        <v>1412</v>
      </c>
      <c r="K65" s="28">
        <v>1037819</v>
      </c>
      <c r="L65" s="29">
        <f t="shared" si="5"/>
        <v>152213.45333333334</v>
      </c>
      <c r="M65" s="19">
        <v>0.65</v>
      </c>
      <c r="N65" s="20">
        <v>0.14666666666666667</v>
      </c>
      <c r="O65" s="20">
        <v>0.25544267053701014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ht="15.75" hidden="1" customHeight="1" x14ac:dyDescent="0.25">
      <c r="A66" s="23" t="str">
        <f t="shared" si="0"/>
        <v>SC2_ITAJAIAGRO SAÚDE E COOPERAÇÃO</v>
      </c>
      <c r="B66" s="23" t="s">
        <v>83</v>
      </c>
      <c r="C66" s="24" t="s">
        <v>68</v>
      </c>
      <c r="D66" s="30" t="s">
        <v>69</v>
      </c>
      <c r="E66" s="32" t="s">
        <v>70</v>
      </c>
      <c r="F66" s="25">
        <f t="shared" si="1"/>
        <v>330.17207999999999</v>
      </c>
      <c r="G66" s="26">
        <f t="shared" si="2"/>
        <v>715.37284</v>
      </c>
      <c r="H66" s="27">
        <v>1100.5735999999999</v>
      </c>
      <c r="I66" s="25">
        <f t="shared" si="3"/>
        <v>1650.8604</v>
      </c>
      <c r="J66" s="25">
        <f t="shared" si="4"/>
        <v>2201.1471999999999</v>
      </c>
      <c r="K66" s="28">
        <v>1037819</v>
      </c>
      <c r="L66" s="29">
        <f t="shared" si="5"/>
        <v>150483.75499999998</v>
      </c>
      <c r="M66" s="19">
        <v>0.65</v>
      </c>
      <c r="N66" s="20">
        <v>0.14499999999999999</v>
      </c>
      <c r="O66" s="20">
        <v>0.24751066856330015</v>
      </c>
      <c r="P66" s="10"/>
      <c r="Q66" s="10"/>
      <c r="R66" s="10"/>
    </row>
    <row r="67" spans="1:35" ht="15.75" hidden="1" customHeight="1" x14ac:dyDescent="0.25">
      <c r="A67" s="23" t="str">
        <f t="shared" si="0"/>
        <v>SC2_ITAJAICINE MAIOR</v>
      </c>
      <c r="B67" s="23" t="s">
        <v>83</v>
      </c>
      <c r="C67" s="24" t="s">
        <v>71</v>
      </c>
      <c r="D67" s="30" t="s">
        <v>69</v>
      </c>
      <c r="E67" s="32" t="s">
        <v>56</v>
      </c>
      <c r="F67" s="25">
        <f t="shared" si="1"/>
        <v>453.3</v>
      </c>
      <c r="G67" s="26">
        <f t="shared" si="2"/>
        <v>982.15</v>
      </c>
      <c r="H67" s="31">
        <v>1511</v>
      </c>
      <c r="I67" s="25">
        <f t="shared" si="3"/>
        <v>2266.5</v>
      </c>
      <c r="J67" s="25">
        <f t="shared" si="4"/>
        <v>3022</v>
      </c>
      <c r="K67" s="28">
        <v>1037819</v>
      </c>
      <c r="L67" s="29">
        <f t="shared" si="5"/>
        <v>150483.75499999998</v>
      </c>
      <c r="M67" s="19">
        <v>0.65</v>
      </c>
      <c r="N67" s="20">
        <v>0.14499999999999999</v>
      </c>
      <c r="O67" s="20">
        <v>0.24751066856330015</v>
      </c>
      <c r="P67" s="10"/>
      <c r="Q67" s="10"/>
      <c r="R67" s="10"/>
    </row>
    <row r="68" spans="1:35" ht="15.75" hidden="1" customHeight="1" x14ac:dyDescent="0.25">
      <c r="A68" s="23" t="str">
        <f t="shared" si="0"/>
        <v>SC2_ITAJAIHORA DO FARO</v>
      </c>
      <c r="B68" s="23" t="s">
        <v>83</v>
      </c>
      <c r="C68" s="24" t="s">
        <v>72</v>
      </c>
      <c r="D68" s="30" t="s">
        <v>69</v>
      </c>
      <c r="E68" s="32" t="s">
        <v>73</v>
      </c>
      <c r="F68" s="25">
        <f t="shared" si="1"/>
        <v>618</v>
      </c>
      <c r="G68" s="26">
        <f t="shared" si="2"/>
        <v>1339</v>
      </c>
      <c r="H68" s="31">
        <v>2060</v>
      </c>
      <c r="I68" s="25">
        <f t="shared" si="3"/>
        <v>3090</v>
      </c>
      <c r="J68" s="25">
        <f t="shared" si="4"/>
        <v>4120</v>
      </c>
      <c r="K68" s="28">
        <v>1037819</v>
      </c>
      <c r="L68" s="29">
        <f t="shared" si="5"/>
        <v>150483.75499999998</v>
      </c>
      <c r="M68" s="19">
        <v>0.65</v>
      </c>
      <c r="N68" s="20">
        <v>0.14499999999999999</v>
      </c>
      <c r="O68" s="20">
        <v>0.24751066856330015</v>
      </c>
      <c r="P68" s="10"/>
      <c r="Q68" s="10"/>
      <c r="R68" s="10"/>
    </row>
    <row r="69" spans="1:35" ht="15.75" hidden="1" customHeight="1" x14ac:dyDescent="0.25">
      <c r="A69" s="23" t="str">
        <f t="shared" si="0"/>
        <v>SC2_ITAJAIREALITY SHOW 4</v>
      </c>
      <c r="B69" s="23" t="s">
        <v>83</v>
      </c>
      <c r="C69" s="24" t="s">
        <v>74</v>
      </c>
      <c r="D69" s="30" t="s">
        <v>69</v>
      </c>
      <c r="E69" s="32" t="s">
        <v>32</v>
      </c>
      <c r="F69" s="25">
        <f t="shared" si="1"/>
        <v>656.4</v>
      </c>
      <c r="G69" s="26">
        <f t="shared" si="2"/>
        <v>1422.2</v>
      </c>
      <c r="H69" s="31">
        <v>2188</v>
      </c>
      <c r="I69" s="25">
        <f t="shared" si="3"/>
        <v>3282</v>
      </c>
      <c r="J69" s="25">
        <f t="shared" si="4"/>
        <v>4376</v>
      </c>
      <c r="K69" s="28">
        <v>1037819</v>
      </c>
      <c r="L69" s="29">
        <f t="shared" si="5"/>
        <v>150483.75499999998</v>
      </c>
      <c r="M69" s="19">
        <v>0.65</v>
      </c>
      <c r="N69" s="20">
        <v>0.14499999999999999</v>
      </c>
      <c r="O69" s="20">
        <v>0.24751066856330015</v>
      </c>
      <c r="P69" s="10"/>
      <c r="Q69" s="10"/>
      <c r="R69" s="10"/>
    </row>
    <row r="70" spans="1:35" ht="15.75" hidden="1" customHeight="1" x14ac:dyDescent="0.25">
      <c r="A70" s="23" t="str">
        <f t="shared" si="0"/>
        <v>SC2_ITAJAIDOMINGO ESPETACULAR</v>
      </c>
      <c r="B70" s="23" t="s">
        <v>83</v>
      </c>
      <c r="C70" s="24" t="s">
        <v>75</v>
      </c>
      <c r="D70" s="30" t="s">
        <v>69</v>
      </c>
      <c r="E70" s="32" t="s">
        <v>36</v>
      </c>
      <c r="F70" s="25">
        <f t="shared" si="1"/>
        <v>1203.3</v>
      </c>
      <c r="G70" s="26">
        <f t="shared" si="2"/>
        <v>2607.15</v>
      </c>
      <c r="H70" s="31">
        <v>4011</v>
      </c>
      <c r="I70" s="25">
        <f t="shared" si="3"/>
        <v>6016.5</v>
      </c>
      <c r="J70" s="25">
        <f t="shared" si="4"/>
        <v>8022</v>
      </c>
      <c r="K70" s="28">
        <v>1037819</v>
      </c>
      <c r="L70" s="29">
        <f t="shared" si="5"/>
        <v>150483.75499999998</v>
      </c>
      <c r="M70" s="19">
        <v>0.65</v>
      </c>
      <c r="N70" s="20">
        <v>0.14499999999999999</v>
      </c>
      <c r="O70" s="20">
        <v>0.24751066856330015</v>
      </c>
      <c r="P70" s="10"/>
      <c r="Q70" s="10"/>
      <c r="R70" s="10"/>
    </row>
    <row r="71" spans="1:35" ht="15.75" hidden="1" customHeight="1" x14ac:dyDescent="0.25">
      <c r="A71" s="23" t="str">
        <f t="shared" si="0"/>
        <v>SC2_ITAJAICÂMERA RECORD</v>
      </c>
      <c r="B71" s="23" t="s">
        <v>83</v>
      </c>
      <c r="C71" s="24" t="s">
        <v>76</v>
      </c>
      <c r="D71" s="30" t="s">
        <v>69</v>
      </c>
      <c r="E71" s="32" t="s">
        <v>47</v>
      </c>
      <c r="F71" s="25">
        <f t="shared" si="1"/>
        <v>460.79999999999995</v>
      </c>
      <c r="G71" s="26">
        <f t="shared" si="2"/>
        <v>998.40000000000009</v>
      </c>
      <c r="H71" s="31">
        <v>1536</v>
      </c>
      <c r="I71" s="25">
        <f t="shared" si="3"/>
        <v>2304</v>
      </c>
      <c r="J71" s="25">
        <f t="shared" si="4"/>
        <v>3072</v>
      </c>
      <c r="K71" s="28">
        <v>1037819</v>
      </c>
      <c r="L71" s="29">
        <f t="shared" si="5"/>
        <v>150483.75499999998</v>
      </c>
      <c r="M71" s="19">
        <v>0.65</v>
      </c>
      <c r="N71" s="20">
        <v>0.14499999999999999</v>
      </c>
      <c r="O71" s="20">
        <v>0.24751066856330015</v>
      </c>
      <c r="P71" s="10"/>
      <c r="Q71" s="10"/>
      <c r="R71" s="10"/>
    </row>
    <row r="72" spans="1:35" ht="15.75" hidden="1" customHeight="1" x14ac:dyDescent="0.25">
      <c r="A72" s="23" t="str">
        <f t="shared" si="0"/>
        <v>SC2_ITAJAISERIE DE DOMINGO</v>
      </c>
      <c r="B72" s="23" t="s">
        <v>83</v>
      </c>
      <c r="C72" s="24" t="s">
        <v>77</v>
      </c>
      <c r="D72" s="30" t="s">
        <v>69</v>
      </c>
      <c r="E72" s="32" t="s">
        <v>78</v>
      </c>
      <c r="F72" s="25">
        <f t="shared" si="1"/>
        <v>211.79999999999998</v>
      </c>
      <c r="G72" s="26">
        <f t="shared" si="2"/>
        <v>458.90000000000003</v>
      </c>
      <c r="H72" s="31">
        <v>706</v>
      </c>
      <c r="I72" s="25">
        <f t="shared" si="3"/>
        <v>1059</v>
      </c>
      <c r="J72" s="25">
        <f t="shared" si="4"/>
        <v>1412</v>
      </c>
      <c r="K72" s="28">
        <v>1037819</v>
      </c>
      <c r="L72" s="29">
        <f t="shared" si="5"/>
        <v>150483.75499999998</v>
      </c>
      <c r="M72" s="19">
        <v>0.65</v>
      </c>
      <c r="N72" s="20">
        <v>0.14499999999999999</v>
      </c>
      <c r="O72" s="20">
        <v>0.24751066856330015</v>
      </c>
      <c r="P72" s="10"/>
      <c r="Q72" s="10"/>
      <c r="R72" s="10"/>
    </row>
    <row r="73" spans="1:35" ht="15.75" hidden="1" customHeight="1" x14ac:dyDescent="0.25">
      <c r="A73" s="23" t="str">
        <f t="shared" si="0"/>
        <v>SC2_ITAJAIABERTURA / 12H00</v>
      </c>
      <c r="B73" s="23" t="s">
        <v>83</v>
      </c>
      <c r="C73" s="24" t="s">
        <v>79</v>
      </c>
      <c r="D73" s="30" t="s">
        <v>45</v>
      </c>
      <c r="E73" s="32" t="s">
        <v>50</v>
      </c>
      <c r="F73" s="25">
        <f t="shared" si="1"/>
        <v>155.41199999999998</v>
      </c>
      <c r="G73" s="26">
        <f t="shared" si="2"/>
        <v>336.726</v>
      </c>
      <c r="H73" s="31">
        <v>518.04</v>
      </c>
      <c r="I73" s="25">
        <f t="shared" si="3"/>
        <v>777.06</v>
      </c>
      <c r="J73" s="25">
        <f t="shared" si="4"/>
        <v>1036.08</v>
      </c>
      <c r="K73" s="28">
        <v>1037819</v>
      </c>
      <c r="L73" s="29">
        <f t="shared" si="5"/>
        <v>130765.194</v>
      </c>
      <c r="M73" s="19">
        <v>0.65</v>
      </c>
      <c r="N73" s="20">
        <v>0.126</v>
      </c>
      <c r="O73" s="20">
        <v>0.36599999999999999</v>
      </c>
      <c r="P73" s="10"/>
      <c r="Q73" s="10"/>
      <c r="R73" s="10"/>
    </row>
    <row r="74" spans="1:35" ht="15.75" hidden="1" customHeight="1" x14ac:dyDescent="0.25">
      <c r="A74" s="23" t="str">
        <f t="shared" si="0"/>
        <v>SC2_ITAJAI12H00 / 18H00</v>
      </c>
      <c r="B74" s="23" t="s">
        <v>83</v>
      </c>
      <c r="C74" s="24" t="s">
        <v>80</v>
      </c>
      <c r="D74" s="30" t="s">
        <v>45</v>
      </c>
      <c r="E74" s="32" t="s">
        <v>54</v>
      </c>
      <c r="F74" s="25">
        <f t="shared" si="1"/>
        <v>174.852</v>
      </c>
      <c r="G74" s="26">
        <f t="shared" si="2"/>
        <v>378.84600000000006</v>
      </c>
      <c r="H74" s="31">
        <v>582.84</v>
      </c>
      <c r="I74" s="25">
        <f t="shared" si="3"/>
        <v>874.26</v>
      </c>
      <c r="J74" s="25">
        <f t="shared" si="4"/>
        <v>1165.68</v>
      </c>
      <c r="K74" s="28">
        <v>1037819</v>
      </c>
      <c r="L74" s="29">
        <f t="shared" si="5"/>
        <v>130765.194</v>
      </c>
      <c r="M74" s="19">
        <v>0.65</v>
      </c>
      <c r="N74" s="20">
        <v>0.126</v>
      </c>
      <c r="O74" s="20">
        <v>0.312</v>
      </c>
      <c r="P74" s="10"/>
      <c r="Q74" s="10"/>
      <c r="R74" s="10"/>
    </row>
    <row r="75" spans="1:35" ht="15.75" hidden="1" customHeight="1" x14ac:dyDescent="0.25">
      <c r="A75" s="23" t="str">
        <f t="shared" si="0"/>
        <v>SC2_ITAJAI18H00 / ENCERRAMENTO</v>
      </c>
      <c r="B75" s="23" t="s">
        <v>83</v>
      </c>
      <c r="C75" s="24" t="s">
        <v>81</v>
      </c>
      <c r="D75" s="30" t="s">
        <v>45</v>
      </c>
      <c r="E75" s="32" t="s">
        <v>32</v>
      </c>
      <c r="F75" s="25">
        <f t="shared" si="1"/>
        <v>499.06799999999998</v>
      </c>
      <c r="G75" s="26">
        <f t="shared" si="2"/>
        <v>1081.3140000000001</v>
      </c>
      <c r="H75" s="31">
        <v>1663.56</v>
      </c>
      <c r="I75" s="25">
        <f t="shared" si="3"/>
        <v>2495.34</v>
      </c>
      <c r="J75" s="25">
        <f t="shared" si="4"/>
        <v>3327.12</v>
      </c>
      <c r="K75" s="28">
        <v>1037819</v>
      </c>
      <c r="L75" s="29">
        <f t="shared" si="5"/>
        <v>146332.47899999999</v>
      </c>
      <c r="M75" s="19">
        <v>0.65</v>
      </c>
      <c r="N75" s="20">
        <v>0.14099999999999999</v>
      </c>
      <c r="O75" s="20">
        <v>0.27700000000000002</v>
      </c>
      <c r="P75" s="10"/>
      <c r="Q75" s="10"/>
      <c r="R75" s="10"/>
    </row>
    <row r="76" spans="1:35" ht="15.75" hidden="1" customHeight="1" x14ac:dyDescent="0.25">
      <c r="A76" s="23" t="str">
        <f t="shared" si="0"/>
        <v>SC2_ITAJAIABERTURA / ENCERRAMENTO</v>
      </c>
      <c r="B76" s="23" t="s">
        <v>83</v>
      </c>
      <c r="C76" s="24" t="s">
        <v>82</v>
      </c>
      <c r="D76" s="30" t="s">
        <v>45</v>
      </c>
      <c r="E76" s="32" t="s">
        <v>50</v>
      </c>
      <c r="F76" s="25">
        <f t="shared" si="1"/>
        <v>362.44800000000004</v>
      </c>
      <c r="G76" s="26">
        <f t="shared" si="2"/>
        <v>785.30400000000009</v>
      </c>
      <c r="H76" s="31">
        <v>1208.1600000000001</v>
      </c>
      <c r="I76" s="25">
        <f t="shared" si="3"/>
        <v>1812.2400000000002</v>
      </c>
      <c r="J76" s="25">
        <f t="shared" si="4"/>
        <v>2416.3200000000002</v>
      </c>
      <c r="K76" s="28">
        <v>1037819</v>
      </c>
      <c r="L76" s="29">
        <f t="shared" si="5"/>
        <v>143219.02200000003</v>
      </c>
      <c r="M76" s="19">
        <v>0.65</v>
      </c>
      <c r="N76" s="20">
        <v>0.13800000000000001</v>
      </c>
      <c r="O76" s="20">
        <v>0.32600000000000001</v>
      </c>
      <c r="P76" s="10"/>
      <c r="Q76" s="10"/>
      <c r="R76" s="10"/>
    </row>
    <row r="77" spans="1:35" ht="15.75" hidden="1" customHeight="1" x14ac:dyDescent="0.25">
      <c r="A77" s="11" t="str">
        <f t="shared" si="0"/>
        <v>SC3_CRICIÚMASC NO AR</v>
      </c>
      <c r="B77" s="11" t="s">
        <v>86</v>
      </c>
      <c r="C77" s="33" t="s">
        <v>16</v>
      </c>
      <c r="D77" s="34" t="s">
        <v>17</v>
      </c>
      <c r="E77" s="34" t="s">
        <v>18</v>
      </c>
      <c r="F77" s="15">
        <f t="shared" si="1"/>
        <v>153.53159999999997</v>
      </c>
      <c r="G77" s="15">
        <f t="shared" si="2"/>
        <v>332.65179999999998</v>
      </c>
      <c r="H77" s="35">
        <v>511.77199999999993</v>
      </c>
      <c r="I77" s="15">
        <f t="shared" si="3"/>
        <v>767.6579999999999</v>
      </c>
      <c r="J77" s="15">
        <f t="shared" si="4"/>
        <v>1023.5439999999999</v>
      </c>
      <c r="K77" s="17">
        <v>1005251</v>
      </c>
      <c r="L77" s="18">
        <f t="shared" si="5"/>
        <v>100525.1</v>
      </c>
      <c r="M77" s="19">
        <v>0.65</v>
      </c>
      <c r="N77" s="20">
        <v>0.1</v>
      </c>
      <c r="O77" s="20">
        <v>0.26400000000000001</v>
      </c>
      <c r="P77" s="10"/>
      <c r="Q77" s="10"/>
      <c r="R77" s="10"/>
    </row>
    <row r="78" spans="1:35" ht="15.75" hidden="1" customHeight="1" x14ac:dyDescent="0.25">
      <c r="A78" s="11" t="str">
        <f t="shared" si="0"/>
        <v>SC3_CRICIÚMAFALA BRASIL</v>
      </c>
      <c r="B78" s="11" t="s">
        <v>86</v>
      </c>
      <c r="C78" s="33" t="s">
        <v>19</v>
      </c>
      <c r="D78" s="34" t="s">
        <v>17</v>
      </c>
      <c r="E78" s="34" t="s">
        <v>20</v>
      </c>
      <c r="F78" s="15">
        <f t="shared" si="1"/>
        <v>427.5</v>
      </c>
      <c r="G78" s="15">
        <f t="shared" si="2"/>
        <v>712.5</v>
      </c>
      <c r="H78" s="36">
        <v>1425</v>
      </c>
      <c r="I78" s="15">
        <f t="shared" si="3"/>
        <v>2137.5</v>
      </c>
      <c r="J78" s="15">
        <f t="shared" si="4"/>
        <v>2850</v>
      </c>
      <c r="K78" s="17">
        <v>1005251</v>
      </c>
      <c r="L78" s="18">
        <f t="shared" si="5"/>
        <v>100525.1</v>
      </c>
      <c r="M78" s="19">
        <v>0.5</v>
      </c>
      <c r="N78" s="20">
        <v>0.1</v>
      </c>
      <c r="O78" s="20">
        <v>0.30399999999999999</v>
      </c>
      <c r="P78" s="10"/>
      <c r="Q78" s="10"/>
      <c r="R78" s="10"/>
    </row>
    <row r="79" spans="1:35" ht="15.75" hidden="1" customHeight="1" x14ac:dyDescent="0.25">
      <c r="A79" s="11" t="str">
        <f t="shared" si="0"/>
        <v>SC3_CRICIÚMAHOJE EM DIA</v>
      </c>
      <c r="B79" s="11" t="s">
        <v>86</v>
      </c>
      <c r="C79" s="33" t="s">
        <v>21</v>
      </c>
      <c r="D79" s="34" t="s">
        <v>17</v>
      </c>
      <c r="E79" s="34" t="s">
        <v>22</v>
      </c>
      <c r="F79" s="15">
        <f t="shared" si="1"/>
        <v>495.9</v>
      </c>
      <c r="G79" s="15">
        <f t="shared" si="2"/>
        <v>826.5</v>
      </c>
      <c r="H79" s="36">
        <v>1653</v>
      </c>
      <c r="I79" s="15">
        <f t="shared" si="3"/>
        <v>2479.5</v>
      </c>
      <c r="J79" s="15">
        <f t="shared" si="4"/>
        <v>3306</v>
      </c>
      <c r="K79" s="17">
        <v>1005251</v>
      </c>
      <c r="L79" s="18">
        <f t="shared" si="5"/>
        <v>92483.092000000004</v>
      </c>
      <c r="M79" s="19">
        <v>0.5</v>
      </c>
      <c r="N79" s="20">
        <v>9.1999999999999998E-2</v>
      </c>
      <c r="O79" s="20">
        <v>0.30599999999999999</v>
      </c>
      <c r="P79" s="10"/>
      <c r="Q79" s="10"/>
      <c r="R79" s="10"/>
    </row>
    <row r="80" spans="1:35" ht="15.75" hidden="1" customHeight="1" x14ac:dyDescent="0.25">
      <c r="A80" s="11" t="str">
        <f t="shared" si="0"/>
        <v>SC3_CRICIÚMABALANÇO GERAL SC</v>
      </c>
      <c r="B80" s="11" t="s">
        <v>86</v>
      </c>
      <c r="C80" s="33" t="s">
        <v>23</v>
      </c>
      <c r="D80" s="34" t="s">
        <v>17</v>
      </c>
      <c r="E80" s="34" t="s">
        <v>24</v>
      </c>
      <c r="F80" s="15">
        <f t="shared" si="1"/>
        <v>627.73847999999987</v>
      </c>
      <c r="G80" s="15">
        <f t="shared" si="2"/>
        <v>1360.1000399999998</v>
      </c>
      <c r="H80" s="35">
        <v>2092.4615999999996</v>
      </c>
      <c r="I80" s="15">
        <f t="shared" si="3"/>
        <v>3138.6923999999995</v>
      </c>
      <c r="J80" s="15">
        <f t="shared" si="4"/>
        <v>4184.9231999999993</v>
      </c>
      <c r="K80" s="17">
        <v>1005251</v>
      </c>
      <c r="L80" s="18">
        <f t="shared" si="5"/>
        <v>119624.86899999999</v>
      </c>
      <c r="M80" s="19">
        <v>0.65</v>
      </c>
      <c r="N80" s="20">
        <v>0.11899999999999999</v>
      </c>
      <c r="O80" s="20">
        <v>0.252</v>
      </c>
      <c r="P80" s="10"/>
      <c r="Q80" s="10"/>
      <c r="R80" s="10"/>
    </row>
    <row r="81" spans="1:18" ht="15.75" hidden="1" customHeight="1" x14ac:dyDescent="0.25">
      <c r="A81" s="11" t="str">
        <f t="shared" si="0"/>
        <v>SC3_CRICIÚMAVER MAIS</v>
      </c>
      <c r="B81" s="11" t="s">
        <v>86</v>
      </c>
      <c r="C81" s="33" t="s">
        <v>84</v>
      </c>
      <c r="D81" s="34" t="s">
        <v>17</v>
      </c>
      <c r="E81" s="34" t="s">
        <v>85</v>
      </c>
      <c r="F81" s="15">
        <f t="shared" si="1"/>
        <v>501.11447999999996</v>
      </c>
      <c r="G81" s="15">
        <f t="shared" si="2"/>
        <v>1085.7480399999999</v>
      </c>
      <c r="H81" s="37">
        <v>1670.3815999999999</v>
      </c>
      <c r="I81" s="15">
        <f t="shared" si="3"/>
        <v>2505.5724</v>
      </c>
      <c r="J81" s="15">
        <f t="shared" si="4"/>
        <v>3340.7631999999999</v>
      </c>
      <c r="K81" s="17">
        <v>1005251</v>
      </c>
      <c r="L81" s="18">
        <f t="shared" si="5"/>
        <v>117614.36700000001</v>
      </c>
      <c r="M81" s="19">
        <v>0.65</v>
      </c>
      <c r="N81" s="20">
        <v>0.11700000000000001</v>
      </c>
      <c r="O81" s="20">
        <v>0.219</v>
      </c>
      <c r="P81" s="10"/>
      <c r="Q81" s="10"/>
      <c r="R81" s="10"/>
    </row>
    <row r="82" spans="1:18" ht="15.75" hidden="1" customHeight="1" x14ac:dyDescent="0.25">
      <c r="A82" s="11" t="str">
        <f t="shared" si="0"/>
        <v>SC3_CRICIÚMAA HORA DA VENENOSA</v>
      </c>
      <c r="B82" s="11" t="s">
        <v>86</v>
      </c>
      <c r="C82" s="33" t="s">
        <v>25</v>
      </c>
      <c r="D82" s="34" t="s">
        <v>17</v>
      </c>
      <c r="E82" s="34" t="s">
        <v>26</v>
      </c>
      <c r="F82" s="15">
        <f t="shared" si="1"/>
        <v>512.51063999999997</v>
      </c>
      <c r="G82" s="15">
        <f t="shared" si="2"/>
        <v>1110.4397200000001</v>
      </c>
      <c r="H82" s="37">
        <v>1708.3688</v>
      </c>
      <c r="I82" s="15">
        <f t="shared" si="3"/>
        <v>2562.5531999999998</v>
      </c>
      <c r="J82" s="15">
        <f t="shared" si="4"/>
        <v>3416.7375999999999</v>
      </c>
      <c r="K82" s="17">
        <v>1005251</v>
      </c>
      <c r="L82" s="18">
        <f t="shared" si="5"/>
        <v>50262.55</v>
      </c>
      <c r="M82" s="19">
        <v>0.65</v>
      </c>
      <c r="N82" s="20">
        <v>0.05</v>
      </c>
      <c r="O82" s="20">
        <v>0.14000000000000001</v>
      </c>
      <c r="P82" s="10"/>
      <c r="Q82" s="10"/>
      <c r="R82" s="10"/>
    </row>
    <row r="83" spans="1:18" ht="15.75" hidden="1" customHeight="1" x14ac:dyDescent="0.25">
      <c r="A83" s="11" t="str">
        <f t="shared" si="0"/>
        <v>SC3_CRICIÚMANOVELA DA TARDE 1</v>
      </c>
      <c r="B83" s="11" t="s">
        <v>86</v>
      </c>
      <c r="C83" s="33" t="s">
        <v>27</v>
      </c>
      <c r="D83" s="34" t="s">
        <v>17</v>
      </c>
      <c r="E83" s="34" t="s">
        <v>28</v>
      </c>
      <c r="F83" s="15">
        <f t="shared" si="1"/>
        <v>639.9</v>
      </c>
      <c r="G83" s="15">
        <f t="shared" si="2"/>
        <v>1066.5</v>
      </c>
      <c r="H83" s="36">
        <v>2133</v>
      </c>
      <c r="I83" s="15">
        <f t="shared" si="3"/>
        <v>3199.5</v>
      </c>
      <c r="J83" s="15">
        <f t="shared" si="4"/>
        <v>4266</v>
      </c>
      <c r="K83" s="17">
        <v>1005251</v>
      </c>
      <c r="L83" s="18">
        <f t="shared" si="5"/>
        <v>57299.307000000001</v>
      </c>
      <c r="M83" s="19">
        <v>0.5</v>
      </c>
      <c r="N83" s="20">
        <v>5.7000000000000002E-2</v>
      </c>
      <c r="O83" s="20">
        <v>0.186</v>
      </c>
      <c r="P83" s="10"/>
      <c r="Q83" s="10"/>
      <c r="R83" s="10"/>
    </row>
    <row r="84" spans="1:18" ht="15.75" hidden="1" customHeight="1" x14ac:dyDescent="0.25">
      <c r="A84" s="11" t="str">
        <f t="shared" si="0"/>
        <v>SC3_CRICIÚMACIDADE ALERTA NACIONAL</v>
      </c>
      <c r="B84" s="11" t="s">
        <v>86</v>
      </c>
      <c r="C84" s="33" t="s">
        <v>29</v>
      </c>
      <c r="D84" s="34" t="s">
        <v>17</v>
      </c>
      <c r="E84" s="34" t="s">
        <v>30</v>
      </c>
      <c r="F84" s="15">
        <f t="shared" si="1"/>
        <v>485.7</v>
      </c>
      <c r="G84" s="15">
        <f t="shared" si="2"/>
        <v>1052.3500000000001</v>
      </c>
      <c r="H84" s="36">
        <v>1619</v>
      </c>
      <c r="I84" s="15">
        <f t="shared" si="3"/>
        <v>2428.5</v>
      </c>
      <c r="J84" s="15">
        <f t="shared" si="4"/>
        <v>3238</v>
      </c>
      <c r="K84" s="17">
        <v>1005251</v>
      </c>
      <c r="L84" s="18">
        <f t="shared" si="5"/>
        <v>74388.573999999993</v>
      </c>
      <c r="M84" s="19">
        <v>0.65</v>
      </c>
      <c r="N84" s="20">
        <v>7.3999999999999996E-2</v>
      </c>
      <c r="O84" s="20">
        <v>0.28999999999999998</v>
      </c>
      <c r="P84" s="10"/>
      <c r="Q84" s="10"/>
      <c r="R84" s="10"/>
    </row>
    <row r="85" spans="1:18" ht="15.75" hidden="1" customHeight="1" x14ac:dyDescent="0.25">
      <c r="A85" s="11" t="str">
        <f t="shared" si="0"/>
        <v>SC3_CRICIÚMACIDADE ALERTA SC</v>
      </c>
      <c r="B85" s="11" t="s">
        <v>86</v>
      </c>
      <c r="C85" s="33" t="s">
        <v>31</v>
      </c>
      <c r="D85" s="34" t="s">
        <v>17</v>
      </c>
      <c r="E85" s="34" t="s">
        <v>32</v>
      </c>
      <c r="F85" s="15">
        <f t="shared" si="1"/>
        <v>467.87567999999993</v>
      </c>
      <c r="G85" s="15">
        <f t="shared" si="2"/>
        <v>1013.73064</v>
      </c>
      <c r="H85" s="37">
        <v>1559.5855999999999</v>
      </c>
      <c r="I85" s="15">
        <f t="shared" si="3"/>
        <v>2339.3783999999996</v>
      </c>
      <c r="J85" s="15">
        <f t="shared" si="4"/>
        <v>3119.1711999999998</v>
      </c>
      <c r="K85" s="17">
        <v>1005251</v>
      </c>
      <c r="L85" s="18">
        <f t="shared" si="5"/>
        <v>124651.124</v>
      </c>
      <c r="M85" s="19">
        <v>0.65</v>
      </c>
      <c r="N85" s="20">
        <v>0.124</v>
      </c>
      <c r="O85" s="20">
        <v>0.27300000000000002</v>
      </c>
      <c r="P85" s="10"/>
      <c r="Q85" s="10"/>
      <c r="R85" s="10"/>
    </row>
    <row r="86" spans="1:18" ht="15.75" hidden="1" customHeight="1" x14ac:dyDescent="0.25">
      <c r="A86" s="11" t="str">
        <f t="shared" si="0"/>
        <v>SC3_CRICIÚMAND NOTÍCIAS</v>
      </c>
      <c r="B86" s="11" t="s">
        <v>86</v>
      </c>
      <c r="C86" s="33" t="s">
        <v>33</v>
      </c>
      <c r="D86" s="34" t="s">
        <v>17</v>
      </c>
      <c r="E86" s="34" t="s">
        <v>34</v>
      </c>
      <c r="F86" s="15">
        <f t="shared" si="1"/>
        <v>801.84647999999993</v>
      </c>
      <c r="G86" s="15">
        <f t="shared" si="2"/>
        <v>1737.33404</v>
      </c>
      <c r="H86" s="37">
        <v>2672.8215999999998</v>
      </c>
      <c r="I86" s="15">
        <f t="shared" si="3"/>
        <v>4009.2323999999999</v>
      </c>
      <c r="J86" s="15">
        <f t="shared" si="4"/>
        <v>5345.6431999999995</v>
      </c>
      <c r="K86" s="17">
        <v>1005251</v>
      </c>
      <c r="L86" s="18">
        <f t="shared" si="5"/>
        <v>116609.11600000001</v>
      </c>
      <c r="M86" s="19">
        <v>0.65</v>
      </c>
      <c r="N86" s="20">
        <v>0.11600000000000001</v>
      </c>
      <c r="O86" s="20">
        <v>0.20599999999999999</v>
      </c>
      <c r="P86" s="10"/>
      <c r="Q86" s="10"/>
      <c r="R86" s="10"/>
    </row>
    <row r="87" spans="1:18" ht="15.75" hidden="1" customHeight="1" x14ac:dyDescent="0.25">
      <c r="A87" s="11" t="str">
        <f t="shared" si="0"/>
        <v>SC3_CRICIÚMAJORNAL DA RECORD</v>
      </c>
      <c r="B87" s="11" t="s">
        <v>86</v>
      </c>
      <c r="C87" s="33" t="s">
        <v>35</v>
      </c>
      <c r="D87" s="34" t="s">
        <v>17</v>
      </c>
      <c r="E87" s="34" t="s">
        <v>36</v>
      </c>
      <c r="F87" s="15">
        <f t="shared" si="1"/>
        <v>1214.3999999999999</v>
      </c>
      <c r="G87" s="15">
        <f t="shared" si="2"/>
        <v>2631.2000000000003</v>
      </c>
      <c r="H87" s="36">
        <v>4048</v>
      </c>
      <c r="I87" s="15">
        <f t="shared" si="3"/>
        <v>6072</v>
      </c>
      <c r="J87" s="15">
        <f t="shared" si="4"/>
        <v>8096</v>
      </c>
      <c r="K87" s="17">
        <v>1005251</v>
      </c>
      <c r="L87" s="18">
        <f t="shared" si="5"/>
        <v>92483.092000000004</v>
      </c>
      <c r="M87" s="19">
        <v>0.65</v>
      </c>
      <c r="N87" s="20">
        <v>9.1999999999999998E-2</v>
      </c>
      <c r="O87" s="20">
        <v>0.161</v>
      </c>
      <c r="P87" s="10"/>
      <c r="Q87" s="10"/>
      <c r="R87" s="10"/>
    </row>
    <row r="88" spans="1:18" ht="15.75" hidden="1" customHeight="1" x14ac:dyDescent="0.25">
      <c r="A88" s="11" t="str">
        <f t="shared" si="0"/>
        <v>SC3_CRICIÚMANOVELA 3</v>
      </c>
      <c r="B88" s="11" t="s">
        <v>86</v>
      </c>
      <c r="C88" s="33" t="s">
        <v>37</v>
      </c>
      <c r="D88" s="34" t="s">
        <v>17</v>
      </c>
      <c r="E88" s="34" t="s">
        <v>38</v>
      </c>
      <c r="F88" s="15">
        <f t="shared" si="1"/>
        <v>792.3</v>
      </c>
      <c r="G88" s="15">
        <f t="shared" si="2"/>
        <v>1716.65</v>
      </c>
      <c r="H88" s="36">
        <v>2641</v>
      </c>
      <c r="I88" s="15">
        <f t="shared" si="3"/>
        <v>3961.5</v>
      </c>
      <c r="J88" s="15">
        <f t="shared" si="4"/>
        <v>5282</v>
      </c>
      <c r="K88" s="17">
        <v>1005251</v>
      </c>
      <c r="L88" s="18">
        <f t="shared" si="5"/>
        <v>114598.614</v>
      </c>
      <c r="M88" s="19">
        <v>0.65</v>
      </c>
      <c r="N88" s="20">
        <v>0.114</v>
      </c>
      <c r="O88" s="20">
        <v>0.19700000000000001</v>
      </c>
      <c r="P88" s="10"/>
      <c r="Q88" s="10"/>
      <c r="R88" s="10"/>
    </row>
    <row r="89" spans="1:18" ht="15.75" hidden="1" customHeight="1" x14ac:dyDescent="0.25">
      <c r="A89" s="11" t="str">
        <f t="shared" si="0"/>
        <v>SC3_CRICIÚMANOVELA 22HS</v>
      </c>
      <c r="B89" s="11" t="s">
        <v>86</v>
      </c>
      <c r="C89" s="33" t="s">
        <v>39</v>
      </c>
      <c r="D89" s="34" t="s">
        <v>17</v>
      </c>
      <c r="E89" s="34" t="s">
        <v>40</v>
      </c>
      <c r="F89" s="15">
        <f t="shared" si="1"/>
        <v>621.9</v>
      </c>
      <c r="G89" s="15">
        <f t="shared" si="2"/>
        <v>1347.45</v>
      </c>
      <c r="H89" s="36">
        <v>2073</v>
      </c>
      <c r="I89" s="15">
        <f t="shared" si="3"/>
        <v>3109.5</v>
      </c>
      <c r="J89" s="15">
        <f t="shared" si="4"/>
        <v>4146</v>
      </c>
      <c r="K89" s="17">
        <v>1005251</v>
      </c>
      <c r="L89" s="18">
        <f t="shared" si="5"/>
        <v>80420.08</v>
      </c>
      <c r="M89" s="19">
        <v>0.65</v>
      </c>
      <c r="N89" s="20">
        <v>0.08</v>
      </c>
      <c r="O89" s="20">
        <v>0.19700000000000001</v>
      </c>
      <c r="P89" s="10"/>
      <c r="Q89" s="10"/>
      <c r="R89" s="10"/>
    </row>
    <row r="90" spans="1:18" ht="15.75" hidden="1" customHeight="1" x14ac:dyDescent="0.25">
      <c r="A90" s="11" t="str">
        <f t="shared" si="0"/>
        <v>SC3_CRICIÚMAREALITY SHOW 1</v>
      </c>
      <c r="B90" s="11" t="s">
        <v>86</v>
      </c>
      <c r="C90" s="33" t="s">
        <v>41</v>
      </c>
      <c r="D90" s="34" t="s">
        <v>17</v>
      </c>
      <c r="E90" s="34" t="s">
        <v>42</v>
      </c>
      <c r="F90" s="15">
        <f t="shared" si="1"/>
        <v>527.69999999999993</v>
      </c>
      <c r="G90" s="15">
        <f t="shared" si="2"/>
        <v>1143.3500000000001</v>
      </c>
      <c r="H90" s="36">
        <v>1759</v>
      </c>
      <c r="I90" s="15">
        <f t="shared" si="3"/>
        <v>2638.5</v>
      </c>
      <c r="J90" s="15">
        <f t="shared" si="4"/>
        <v>3518</v>
      </c>
      <c r="K90" s="17">
        <v>1005251</v>
      </c>
      <c r="L90" s="18">
        <f t="shared" si="5"/>
        <v>63330.813000000002</v>
      </c>
      <c r="M90" s="19">
        <v>0.65</v>
      </c>
      <c r="N90" s="20">
        <v>6.3E-2</v>
      </c>
      <c r="O90" s="20">
        <v>0.19800000000000001</v>
      </c>
      <c r="P90" s="10"/>
      <c r="Q90" s="10"/>
      <c r="R90" s="10"/>
    </row>
    <row r="91" spans="1:18" ht="15.75" hidden="1" customHeight="1" x14ac:dyDescent="0.25">
      <c r="A91" s="11" t="str">
        <f t="shared" si="0"/>
        <v>SC3_CRICIÚMAREALITY SHOW 2 - A FAZENDA</v>
      </c>
      <c r="B91" s="11" t="s">
        <v>86</v>
      </c>
      <c r="C91" s="12" t="s">
        <v>43</v>
      </c>
      <c r="D91" s="34" t="s">
        <v>17</v>
      </c>
      <c r="E91" s="34" t="s">
        <v>42</v>
      </c>
      <c r="F91" s="15">
        <f t="shared" si="1"/>
        <v>765.6</v>
      </c>
      <c r="G91" s="15">
        <f t="shared" si="2"/>
        <v>1658.8</v>
      </c>
      <c r="H91" s="36">
        <v>2552</v>
      </c>
      <c r="I91" s="15">
        <f t="shared" si="3"/>
        <v>3828</v>
      </c>
      <c r="J91" s="15">
        <f t="shared" si="4"/>
        <v>5104</v>
      </c>
      <c r="K91" s="17">
        <v>1005251</v>
      </c>
      <c r="L91" s="18">
        <f t="shared" si="5"/>
        <v>63330.813000000002</v>
      </c>
      <c r="M91" s="19">
        <v>0.65</v>
      </c>
      <c r="N91" s="20">
        <v>6.3E-2</v>
      </c>
      <c r="O91" s="20">
        <v>0.19800000000000001</v>
      </c>
      <c r="P91" s="10"/>
      <c r="Q91" s="10"/>
      <c r="R91" s="10"/>
    </row>
    <row r="92" spans="1:18" ht="15.75" hidden="1" customHeight="1" x14ac:dyDescent="0.25">
      <c r="A92" s="11" t="str">
        <f t="shared" si="0"/>
        <v>SC3_CRICIÚMAREALITY SHOW 3 - Quilos Mortais</v>
      </c>
      <c r="B92" s="11" t="s">
        <v>86</v>
      </c>
      <c r="C92" s="12" t="s">
        <v>44</v>
      </c>
      <c r="D92" s="30" t="s">
        <v>45</v>
      </c>
      <c r="E92" s="34" t="s">
        <v>42</v>
      </c>
      <c r="F92" s="15">
        <f t="shared" si="1"/>
        <v>420.9</v>
      </c>
      <c r="G92" s="15">
        <f t="shared" si="2"/>
        <v>911.95</v>
      </c>
      <c r="H92" s="36">
        <v>1403</v>
      </c>
      <c r="I92" s="15">
        <f t="shared" si="3"/>
        <v>2104.5</v>
      </c>
      <c r="J92" s="15">
        <f t="shared" si="4"/>
        <v>2806</v>
      </c>
      <c r="K92" s="17">
        <v>1005251</v>
      </c>
      <c r="L92" s="18">
        <f t="shared" si="5"/>
        <v>63330.813000000002</v>
      </c>
      <c r="M92" s="19">
        <v>0.65</v>
      </c>
      <c r="N92" s="20">
        <v>6.3E-2</v>
      </c>
      <c r="O92" s="20">
        <v>0.19800000000000001</v>
      </c>
      <c r="P92" s="10"/>
      <c r="Q92" s="10"/>
      <c r="R92" s="10"/>
    </row>
    <row r="93" spans="1:18" ht="15.75" hidden="1" customHeight="1" x14ac:dyDescent="0.25">
      <c r="A93" s="11" t="str">
        <f t="shared" si="0"/>
        <v>SC3_CRICIÚMASÉRIE PREMIUM</v>
      </c>
      <c r="B93" s="11" t="s">
        <v>86</v>
      </c>
      <c r="C93" s="33" t="s">
        <v>46</v>
      </c>
      <c r="D93" s="34" t="s">
        <v>17</v>
      </c>
      <c r="E93" s="34" t="s">
        <v>47</v>
      </c>
      <c r="F93" s="15">
        <f t="shared" si="1"/>
        <v>309.89999999999998</v>
      </c>
      <c r="G93" s="15">
        <f t="shared" si="2"/>
        <v>671.45</v>
      </c>
      <c r="H93" s="36">
        <v>1033</v>
      </c>
      <c r="I93" s="15">
        <f t="shared" si="3"/>
        <v>1549.5</v>
      </c>
      <c r="J93" s="15">
        <f t="shared" si="4"/>
        <v>2066</v>
      </c>
      <c r="K93" s="17">
        <v>1005251</v>
      </c>
      <c r="L93" s="18">
        <f t="shared" si="5"/>
        <v>62325.561999999998</v>
      </c>
      <c r="M93" s="19">
        <v>0.65</v>
      </c>
      <c r="N93" s="20">
        <v>6.2E-2</v>
      </c>
      <c r="O93" s="20">
        <v>0.19800000000000001</v>
      </c>
      <c r="P93" s="10"/>
      <c r="Q93" s="10"/>
      <c r="R93" s="10"/>
    </row>
    <row r="94" spans="1:18" ht="15.75" hidden="1" customHeight="1" x14ac:dyDescent="0.25">
      <c r="A94" s="11" t="str">
        <f t="shared" si="0"/>
        <v>SC3_CRICIÚMABRASIL CAMINHONEIRO</v>
      </c>
      <c r="B94" s="11" t="s">
        <v>86</v>
      </c>
      <c r="C94" s="33" t="s">
        <v>48</v>
      </c>
      <c r="D94" s="34" t="s">
        <v>49</v>
      </c>
      <c r="E94" s="34" t="s">
        <v>50</v>
      </c>
      <c r="F94" s="15">
        <f t="shared" si="1"/>
        <v>344.09999999999997</v>
      </c>
      <c r="G94" s="15">
        <f t="shared" si="2"/>
        <v>573.5</v>
      </c>
      <c r="H94" s="36">
        <v>1147</v>
      </c>
      <c r="I94" s="15">
        <f t="shared" si="3"/>
        <v>1720.5</v>
      </c>
      <c r="J94" s="15">
        <f t="shared" si="4"/>
        <v>2294</v>
      </c>
      <c r="K94" s="17">
        <v>1005251</v>
      </c>
      <c r="L94" s="18">
        <f t="shared" si="5"/>
        <v>113928.44666666666</v>
      </c>
      <c r="M94" s="19">
        <v>0.5</v>
      </c>
      <c r="N94" s="20">
        <v>0.11333333333333333</v>
      </c>
      <c r="O94" s="20">
        <v>0.17280813214739518</v>
      </c>
      <c r="P94" s="10"/>
      <c r="Q94" s="10"/>
      <c r="R94" s="10"/>
    </row>
    <row r="95" spans="1:18" ht="15.75" hidden="1" customHeight="1" x14ac:dyDescent="0.25">
      <c r="A95" s="11" t="str">
        <f t="shared" si="0"/>
        <v>SC3_CRICIÚMAFALA BRASIL - EDIÇÃO DE SÁBADO</v>
      </c>
      <c r="B95" s="11" t="s">
        <v>86</v>
      </c>
      <c r="C95" s="33" t="s">
        <v>51</v>
      </c>
      <c r="D95" s="34" t="s">
        <v>49</v>
      </c>
      <c r="E95" s="34" t="s">
        <v>52</v>
      </c>
      <c r="F95" s="15">
        <f t="shared" si="1"/>
        <v>381.9</v>
      </c>
      <c r="G95" s="15">
        <f t="shared" si="2"/>
        <v>636.5</v>
      </c>
      <c r="H95" s="36">
        <v>1273</v>
      </c>
      <c r="I95" s="15">
        <f t="shared" si="3"/>
        <v>1909.5</v>
      </c>
      <c r="J95" s="15">
        <f t="shared" si="4"/>
        <v>2546</v>
      </c>
      <c r="K95" s="17">
        <v>1005251</v>
      </c>
      <c r="L95" s="18">
        <f t="shared" si="5"/>
        <v>113928.44666666666</v>
      </c>
      <c r="M95" s="19">
        <v>0.5</v>
      </c>
      <c r="N95" s="20">
        <v>0.11333333333333333</v>
      </c>
      <c r="O95" s="20">
        <v>0.17280813214739518</v>
      </c>
      <c r="P95" s="10"/>
      <c r="Q95" s="10"/>
      <c r="R95" s="10"/>
    </row>
    <row r="96" spans="1:18" ht="15.75" hidden="1" customHeight="1" x14ac:dyDescent="0.25">
      <c r="A96" s="11" t="str">
        <f t="shared" si="0"/>
        <v>SC3_CRICIÚMABALANÇO GERAL SC - ED SÁBADO - ESTADUAL (1)</v>
      </c>
      <c r="B96" s="11" t="s">
        <v>86</v>
      </c>
      <c r="C96" s="33" t="s">
        <v>53</v>
      </c>
      <c r="D96" s="34" t="s">
        <v>49</v>
      </c>
      <c r="E96" s="34" t="s">
        <v>54</v>
      </c>
      <c r="F96" s="15">
        <f t="shared" si="1"/>
        <v>627.73847999999987</v>
      </c>
      <c r="G96" s="15">
        <f t="shared" si="2"/>
        <v>1360.1000399999998</v>
      </c>
      <c r="H96" s="37">
        <v>2092.4615999999996</v>
      </c>
      <c r="I96" s="15">
        <f t="shared" si="3"/>
        <v>3138.6923999999995</v>
      </c>
      <c r="J96" s="15">
        <f t="shared" si="4"/>
        <v>4184.9231999999993</v>
      </c>
      <c r="K96" s="17">
        <v>1005251</v>
      </c>
      <c r="L96" s="18">
        <f t="shared" si="5"/>
        <v>113928.44666666666</v>
      </c>
      <c r="M96" s="19">
        <v>0.65</v>
      </c>
      <c r="N96" s="20">
        <v>0.11333333333333333</v>
      </c>
      <c r="O96" s="20">
        <v>0.17280813214739518</v>
      </c>
      <c r="P96" s="10"/>
      <c r="Q96" s="10"/>
      <c r="R96" s="10"/>
    </row>
    <row r="97" spans="1:35" ht="15.75" hidden="1" customHeight="1" x14ac:dyDescent="0.25">
      <c r="A97" s="11" t="str">
        <f t="shared" si="0"/>
        <v>SC3_CRICIÚMACLUBE DA BOLA</v>
      </c>
      <c r="B97" s="11" t="s">
        <v>86</v>
      </c>
      <c r="C97" s="33" t="s">
        <v>55</v>
      </c>
      <c r="D97" s="34" t="s">
        <v>49</v>
      </c>
      <c r="E97" s="34" t="s">
        <v>56</v>
      </c>
      <c r="F97" s="15">
        <f t="shared" si="1"/>
        <v>585.63599999999997</v>
      </c>
      <c r="G97" s="15">
        <f t="shared" si="2"/>
        <v>1268.8779999999999</v>
      </c>
      <c r="H97" s="35">
        <v>1952.12</v>
      </c>
      <c r="I97" s="15">
        <f t="shared" si="3"/>
        <v>2928.18</v>
      </c>
      <c r="J97" s="15">
        <f t="shared" si="4"/>
        <v>3904.24</v>
      </c>
      <c r="K97" s="17">
        <v>1005251</v>
      </c>
      <c r="L97" s="18">
        <f t="shared" si="5"/>
        <v>113928.44666666666</v>
      </c>
      <c r="M97" s="19">
        <v>0.65</v>
      </c>
      <c r="N97" s="20">
        <v>0.11333333333333333</v>
      </c>
      <c r="O97" s="20">
        <v>0.17280813214739518</v>
      </c>
      <c r="P97" s="10"/>
      <c r="Q97" s="10"/>
      <c r="R97" s="10"/>
    </row>
    <row r="98" spans="1:35" ht="15.75" hidden="1" customHeight="1" x14ac:dyDescent="0.25">
      <c r="A98" s="11" t="str">
        <f t="shared" si="0"/>
        <v>SC3_CRICIÚMACINE AVENTURA</v>
      </c>
      <c r="B98" s="11" t="s">
        <v>86</v>
      </c>
      <c r="C98" s="33" t="s">
        <v>57</v>
      </c>
      <c r="D98" s="34" t="s">
        <v>49</v>
      </c>
      <c r="E98" s="34" t="s">
        <v>58</v>
      </c>
      <c r="F98" s="15">
        <f t="shared" si="1"/>
        <v>260.7</v>
      </c>
      <c r="G98" s="15">
        <f t="shared" si="2"/>
        <v>564.85</v>
      </c>
      <c r="H98" s="36">
        <v>869</v>
      </c>
      <c r="I98" s="15">
        <f t="shared" si="3"/>
        <v>1303.5</v>
      </c>
      <c r="J98" s="15">
        <f t="shared" si="4"/>
        <v>1738</v>
      </c>
      <c r="K98" s="17">
        <v>1005251</v>
      </c>
      <c r="L98" s="18">
        <f t="shared" si="5"/>
        <v>113928.44666666666</v>
      </c>
      <c r="M98" s="19">
        <v>0.65</v>
      </c>
      <c r="N98" s="20">
        <v>0.11333333333333333</v>
      </c>
      <c r="O98" s="20">
        <v>0.17280813214739518</v>
      </c>
      <c r="P98" s="10"/>
      <c r="Q98" s="10"/>
      <c r="R98" s="10"/>
    </row>
    <row r="99" spans="1:35" ht="15.75" hidden="1" customHeight="1" x14ac:dyDescent="0.25">
      <c r="A99" s="11" t="str">
        <f t="shared" si="0"/>
        <v>SC3_CRICIÚMACIDADE ALERTA - EDIÇÃO DE SÁBADO 1</v>
      </c>
      <c r="B99" s="11" t="s">
        <v>86</v>
      </c>
      <c r="C99" s="33" t="s">
        <v>59</v>
      </c>
      <c r="D99" s="34" t="s">
        <v>49</v>
      </c>
      <c r="E99" s="34" t="s">
        <v>60</v>
      </c>
      <c r="F99" s="15">
        <f t="shared" si="1"/>
        <v>455.7</v>
      </c>
      <c r="G99" s="15">
        <f t="shared" si="2"/>
        <v>987.35</v>
      </c>
      <c r="H99" s="36">
        <v>1519</v>
      </c>
      <c r="I99" s="15">
        <f t="shared" si="3"/>
        <v>2278.5</v>
      </c>
      <c r="J99" s="15">
        <f t="shared" si="4"/>
        <v>3038</v>
      </c>
      <c r="K99" s="17">
        <v>1005251</v>
      </c>
      <c r="L99" s="18">
        <f t="shared" si="5"/>
        <v>113928.44666666666</v>
      </c>
      <c r="M99" s="19">
        <v>0.65</v>
      </c>
      <c r="N99" s="20">
        <v>0.11333333333333333</v>
      </c>
      <c r="O99" s="20">
        <v>0.17280813214739518</v>
      </c>
      <c r="P99" s="10"/>
      <c r="Q99" s="10"/>
      <c r="R99" s="10"/>
    </row>
    <row r="100" spans="1:35" ht="15.75" hidden="1" customHeight="1" x14ac:dyDescent="0.25">
      <c r="A100" s="11" t="str">
        <f t="shared" si="0"/>
        <v>SC3_CRICIÚMAJORNAL DA RECORD - EDIÇÃO DE SÁBADO</v>
      </c>
      <c r="B100" s="11" t="s">
        <v>86</v>
      </c>
      <c r="C100" s="33" t="s">
        <v>61</v>
      </c>
      <c r="D100" s="34" t="s">
        <v>49</v>
      </c>
      <c r="E100" s="34" t="s">
        <v>36</v>
      </c>
      <c r="F100" s="15">
        <f t="shared" si="1"/>
        <v>1054.2</v>
      </c>
      <c r="G100" s="15">
        <f t="shared" si="2"/>
        <v>2284.1</v>
      </c>
      <c r="H100" s="36">
        <v>3514</v>
      </c>
      <c r="I100" s="15">
        <f t="shared" si="3"/>
        <v>5271</v>
      </c>
      <c r="J100" s="15">
        <f t="shared" si="4"/>
        <v>7028</v>
      </c>
      <c r="K100" s="17">
        <v>1005251</v>
      </c>
      <c r="L100" s="18">
        <f t="shared" si="5"/>
        <v>113928.44666666666</v>
      </c>
      <c r="M100" s="19">
        <v>0.65</v>
      </c>
      <c r="N100" s="20">
        <v>0.11333333333333333</v>
      </c>
      <c r="O100" s="20">
        <v>0.17280813214739518</v>
      </c>
      <c r="P100" s="10"/>
      <c r="Q100" s="10"/>
      <c r="R100" s="10"/>
    </row>
    <row r="101" spans="1:35" ht="15.75" hidden="1" customHeight="1" x14ac:dyDescent="0.25">
      <c r="A101" s="11" t="str">
        <f t="shared" si="0"/>
        <v xml:space="preserve">SC3_CRICIÚMANOVELA 3 - MELHORES MOMENTOS </v>
      </c>
      <c r="B101" s="11" t="s">
        <v>86</v>
      </c>
      <c r="C101" s="33" t="s">
        <v>62</v>
      </c>
      <c r="D101" s="34" t="s">
        <v>49</v>
      </c>
      <c r="E101" s="34" t="s">
        <v>38</v>
      </c>
      <c r="F101" s="15">
        <f t="shared" si="1"/>
        <v>514.19999999999993</v>
      </c>
      <c r="G101" s="15">
        <f t="shared" si="2"/>
        <v>1114.1000000000001</v>
      </c>
      <c r="H101" s="36">
        <v>1714</v>
      </c>
      <c r="I101" s="15">
        <f t="shared" si="3"/>
        <v>2571</v>
      </c>
      <c r="J101" s="15">
        <f t="shared" si="4"/>
        <v>3428</v>
      </c>
      <c r="K101" s="17">
        <v>1005251</v>
      </c>
      <c r="L101" s="18">
        <f t="shared" si="5"/>
        <v>113928.44666666666</v>
      </c>
      <c r="M101" s="19">
        <v>0.65</v>
      </c>
      <c r="N101" s="20">
        <v>0.11333333333333333</v>
      </c>
      <c r="O101" s="20">
        <v>0.17280813214739518</v>
      </c>
      <c r="P101" s="10"/>
      <c r="Q101" s="10"/>
      <c r="R101" s="10"/>
    </row>
    <row r="102" spans="1:35" ht="15.75" hidden="1" customHeight="1" x14ac:dyDescent="0.25">
      <c r="A102" s="11" t="str">
        <f t="shared" si="0"/>
        <v xml:space="preserve">SC3_CRICIÚMASUPER TELA </v>
      </c>
      <c r="B102" s="11" t="s">
        <v>86</v>
      </c>
      <c r="C102" s="33" t="s">
        <v>63</v>
      </c>
      <c r="D102" s="34" t="s">
        <v>49</v>
      </c>
      <c r="E102" s="34" t="s">
        <v>64</v>
      </c>
      <c r="F102" s="15">
        <f t="shared" si="1"/>
        <v>420.9</v>
      </c>
      <c r="G102" s="15">
        <f t="shared" si="2"/>
        <v>911.95</v>
      </c>
      <c r="H102" s="36">
        <v>1403</v>
      </c>
      <c r="I102" s="15">
        <f t="shared" si="3"/>
        <v>2104.5</v>
      </c>
      <c r="J102" s="15">
        <f t="shared" si="4"/>
        <v>2806</v>
      </c>
      <c r="K102" s="17">
        <v>1005251</v>
      </c>
      <c r="L102" s="18">
        <f t="shared" si="5"/>
        <v>113928.44666666632</v>
      </c>
      <c r="M102" s="19">
        <v>0.65</v>
      </c>
      <c r="N102" s="20">
        <v>0.11333333333333299</v>
      </c>
      <c r="O102" s="20">
        <v>0.17280813214739499</v>
      </c>
      <c r="P102" s="10"/>
      <c r="Q102" s="10"/>
      <c r="R102" s="10"/>
    </row>
    <row r="103" spans="1:35" ht="15.75" hidden="1" customHeight="1" x14ac:dyDescent="0.25">
      <c r="A103" s="11" t="str">
        <f t="shared" si="0"/>
        <v>SC3_CRICIÚMASÉRIE DE SÁBADO</v>
      </c>
      <c r="B103" s="11" t="s">
        <v>86</v>
      </c>
      <c r="C103" s="38" t="s">
        <v>65</v>
      </c>
      <c r="D103" s="13" t="s">
        <v>66</v>
      </c>
      <c r="E103" s="22" t="s">
        <v>67</v>
      </c>
      <c r="F103" s="15">
        <f t="shared" si="1"/>
        <v>206.7</v>
      </c>
      <c r="G103" s="15">
        <f t="shared" si="2"/>
        <v>447.85</v>
      </c>
      <c r="H103" s="36">
        <v>689</v>
      </c>
      <c r="I103" s="15">
        <f t="shared" si="3"/>
        <v>1033.5</v>
      </c>
      <c r="J103" s="15">
        <f t="shared" si="4"/>
        <v>1378</v>
      </c>
      <c r="K103" s="17">
        <v>1005251</v>
      </c>
      <c r="L103" s="18">
        <f t="shared" si="5"/>
        <v>113928.44666666632</v>
      </c>
      <c r="M103" s="19">
        <v>0.65</v>
      </c>
      <c r="N103" s="20">
        <v>0.11333333333333299</v>
      </c>
      <c r="O103" s="20">
        <v>0.17280813214739499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ht="15.75" hidden="1" customHeight="1" x14ac:dyDescent="0.25">
      <c r="A104" s="11" t="str">
        <f t="shared" si="0"/>
        <v>SC3_CRICIÚMAAGRO SAÚDE E COOPERAÇÃO</v>
      </c>
      <c r="B104" s="11" t="s">
        <v>86</v>
      </c>
      <c r="C104" s="33" t="s">
        <v>68</v>
      </c>
      <c r="D104" s="34" t="s">
        <v>69</v>
      </c>
      <c r="E104" s="34" t="s">
        <v>70</v>
      </c>
      <c r="F104" s="15">
        <f t="shared" si="1"/>
        <v>321.94151999999991</v>
      </c>
      <c r="G104" s="15">
        <f t="shared" si="2"/>
        <v>697.53995999999995</v>
      </c>
      <c r="H104" s="35">
        <v>1073.1383999999998</v>
      </c>
      <c r="I104" s="15">
        <f t="shared" si="3"/>
        <v>1609.7075999999997</v>
      </c>
      <c r="J104" s="15">
        <f t="shared" si="4"/>
        <v>2146.2767999999996</v>
      </c>
      <c r="K104" s="17">
        <v>1005251</v>
      </c>
      <c r="L104" s="18">
        <f t="shared" si="5"/>
        <v>107226.77333333335</v>
      </c>
      <c r="M104" s="19">
        <v>0.65</v>
      </c>
      <c r="N104" s="20">
        <v>0.10666666666666667</v>
      </c>
      <c r="O104" s="20">
        <v>0.15477629987908101</v>
      </c>
      <c r="P104" s="10"/>
      <c r="Q104" s="10"/>
      <c r="R104" s="10"/>
    </row>
    <row r="105" spans="1:35" ht="15.75" hidden="1" customHeight="1" x14ac:dyDescent="0.25">
      <c r="A105" s="11" t="str">
        <f t="shared" si="0"/>
        <v>SC3_CRICIÚMACINE MAIOR</v>
      </c>
      <c r="B105" s="11" t="s">
        <v>86</v>
      </c>
      <c r="C105" s="33" t="s">
        <v>71</v>
      </c>
      <c r="D105" s="34" t="s">
        <v>69</v>
      </c>
      <c r="E105" s="34" t="s">
        <v>56</v>
      </c>
      <c r="F105" s="15">
        <f t="shared" si="1"/>
        <v>435</v>
      </c>
      <c r="G105" s="15">
        <f t="shared" si="2"/>
        <v>942.5</v>
      </c>
      <c r="H105" s="36">
        <v>1450</v>
      </c>
      <c r="I105" s="15">
        <f t="shared" si="3"/>
        <v>2175</v>
      </c>
      <c r="J105" s="15">
        <f t="shared" si="4"/>
        <v>2900</v>
      </c>
      <c r="K105" s="17">
        <v>1005251</v>
      </c>
      <c r="L105" s="18">
        <f t="shared" si="5"/>
        <v>107226.77333333335</v>
      </c>
      <c r="M105" s="19">
        <v>0.65</v>
      </c>
      <c r="N105" s="20">
        <v>0.10666666666666667</v>
      </c>
      <c r="O105" s="20">
        <v>0.15477629987908101</v>
      </c>
      <c r="P105" s="10"/>
      <c r="Q105" s="10"/>
      <c r="R105" s="10"/>
    </row>
    <row r="106" spans="1:35" ht="15.75" hidden="1" customHeight="1" x14ac:dyDescent="0.25">
      <c r="A106" s="11" t="str">
        <f t="shared" si="0"/>
        <v>SC3_CRICIÚMAHORA DO FARO</v>
      </c>
      <c r="B106" s="11" t="s">
        <v>86</v>
      </c>
      <c r="C106" s="33" t="s">
        <v>72</v>
      </c>
      <c r="D106" s="34" t="s">
        <v>69</v>
      </c>
      <c r="E106" s="34" t="s">
        <v>73</v>
      </c>
      <c r="F106" s="15">
        <f t="shared" si="1"/>
        <v>605.1</v>
      </c>
      <c r="G106" s="15">
        <f t="shared" si="2"/>
        <v>1311.05</v>
      </c>
      <c r="H106" s="36">
        <v>2017</v>
      </c>
      <c r="I106" s="15">
        <f t="shared" si="3"/>
        <v>3025.5</v>
      </c>
      <c r="J106" s="15">
        <f t="shared" si="4"/>
        <v>4034</v>
      </c>
      <c r="K106" s="17">
        <v>1005251</v>
      </c>
      <c r="L106" s="18">
        <f t="shared" si="5"/>
        <v>107226.77333333335</v>
      </c>
      <c r="M106" s="19">
        <v>0.65</v>
      </c>
      <c r="N106" s="20">
        <v>0.10666666666666667</v>
      </c>
      <c r="O106" s="20">
        <v>0.15477629987908101</v>
      </c>
      <c r="P106" s="10"/>
      <c r="Q106" s="10"/>
      <c r="R106" s="10"/>
    </row>
    <row r="107" spans="1:35" ht="15.75" hidden="1" customHeight="1" x14ac:dyDescent="0.25">
      <c r="A107" s="11" t="str">
        <f t="shared" si="0"/>
        <v>SC3_CRICIÚMAREALITY SHOW 4</v>
      </c>
      <c r="B107" s="11" t="s">
        <v>86</v>
      </c>
      <c r="C107" s="24" t="s">
        <v>74</v>
      </c>
      <c r="D107" s="34" t="s">
        <v>69</v>
      </c>
      <c r="E107" s="34" t="s">
        <v>32</v>
      </c>
      <c r="F107" s="15">
        <f t="shared" si="1"/>
        <v>527.69999999999993</v>
      </c>
      <c r="G107" s="15">
        <f t="shared" si="2"/>
        <v>1143.3500000000001</v>
      </c>
      <c r="H107" s="36">
        <v>1759</v>
      </c>
      <c r="I107" s="15">
        <f t="shared" si="3"/>
        <v>2638.5</v>
      </c>
      <c r="J107" s="15">
        <f t="shared" si="4"/>
        <v>3518</v>
      </c>
      <c r="K107" s="17">
        <v>1005251</v>
      </c>
      <c r="L107" s="18">
        <f t="shared" si="5"/>
        <v>107226.77333333335</v>
      </c>
      <c r="M107" s="19">
        <v>0.65</v>
      </c>
      <c r="N107" s="20">
        <v>0.10666666666666667</v>
      </c>
      <c r="O107" s="20">
        <v>0.15477629987908101</v>
      </c>
      <c r="P107" s="10"/>
      <c r="Q107" s="10"/>
      <c r="R107" s="10"/>
    </row>
    <row r="108" spans="1:35" ht="15.75" hidden="1" customHeight="1" x14ac:dyDescent="0.25">
      <c r="A108" s="11" t="str">
        <f t="shared" si="0"/>
        <v>SC3_CRICIÚMADOMINGO ESPETACULAR</v>
      </c>
      <c r="B108" s="11" t="s">
        <v>86</v>
      </c>
      <c r="C108" s="33" t="s">
        <v>75</v>
      </c>
      <c r="D108" s="34" t="s">
        <v>69</v>
      </c>
      <c r="E108" s="34" t="s">
        <v>36</v>
      </c>
      <c r="F108" s="15">
        <f t="shared" si="1"/>
        <v>1162.2</v>
      </c>
      <c r="G108" s="15">
        <f t="shared" si="2"/>
        <v>2518.1</v>
      </c>
      <c r="H108" s="36">
        <v>3874</v>
      </c>
      <c r="I108" s="15">
        <f t="shared" si="3"/>
        <v>5811</v>
      </c>
      <c r="J108" s="15">
        <f t="shared" si="4"/>
        <v>7748</v>
      </c>
      <c r="K108" s="17">
        <v>1005251</v>
      </c>
      <c r="L108" s="18">
        <f t="shared" si="5"/>
        <v>107226.77333333335</v>
      </c>
      <c r="M108" s="19">
        <v>0.65</v>
      </c>
      <c r="N108" s="20">
        <v>0.10666666666666667</v>
      </c>
      <c r="O108" s="20">
        <v>0.15477629987908101</v>
      </c>
      <c r="P108" s="10"/>
      <c r="Q108" s="10"/>
      <c r="R108" s="10"/>
    </row>
    <row r="109" spans="1:35" ht="15.75" hidden="1" customHeight="1" x14ac:dyDescent="0.25">
      <c r="A109" s="11" t="str">
        <f t="shared" si="0"/>
        <v>SC3_CRICIÚMACÂMERA RECORD</v>
      </c>
      <c r="B109" s="11" t="s">
        <v>86</v>
      </c>
      <c r="C109" s="33" t="s">
        <v>76</v>
      </c>
      <c r="D109" s="34" t="s">
        <v>69</v>
      </c>
      <c r="E109" s="34" t="s">
        <v>47</v>
      </c>
      <c r="F109" s="15">
        <f t="shared" si="1"/>
        <v>445.8</v>
      </c>
      <c r="G109" s="15">
        <f t="shared" si="2"/>
        <v>965.9</v>
      </c>
      <c r="H109" s="36">
        <v>1486</v>
      </c>
      <c r="I109" s="15">
        <f t="shared" si="3"/>
        <v>2229</v>
      </c>
      <c r="J109" s="15">
        <f t="shared" si="4"/>
        <v>2972</v>
      </c>
      <c r="K109" s="17">
        <v>1005251</v>
      </c>
      <c r="L109" s="18">
        <f t="shared" si="5"/>
        <v>107226.77333333335</v>
      </c>
      <c r="M109" s="19">
        <v>0.65</v>
      </c>
      <c r="N109" s="20">
        <v>0.10666666666666667</v>
      </c>
      <c r="O109" s="20">
        <v>0.15477629987908101</v>
      </c>
      <c r="P109" s="10"/>
      <c r="Q109" s="10"/>
      <c r="R109" s="10"/>
    </row>
    <row r="110" spans="1:35" ht="15.75" hidden="1" customHeight="1" x14ac:dyDescent="0.25">
      <c r="A110" s="11" t="str">
        <f t="shared" si="0"/>
        <v>SC3_CRICIÚMASERIE DE DOMINGO</v>
      </c>
      <c r="B110" s="11" t="s">
        <v>86</v>
      </c>
      <c r="C110" s="33" t="s">
        <v>77</v>
      </c>
      <c r="D110" s="34" t="s">
        <v>69</v>
      </c>
      <c r="E110" s="34" t="s">
        <v>78</v>
      </c>
      <c r="F110" s="15">
        <f t="shared" si="1"/>
        <v>206.7</v>
      </c>
      <c r="G110" s="15">
        <f t="shared" si="2"/>
        <v>447.85</v>
      </c>
      <c r="H110" s="36">
        <v>689</v>
      </c>
      <c r="I110" s="15">
        <f t="shared" si="3"/>
        <v>1033.5</v>
      </c>
      <c r="J110" s="15">
        <f t="shared" si="4"/>
        <v>1378</v>
      </c>
      <c r="K110" s="17">
        <v>1005251</v>
      </c>
      <c r="L110" s="18">
        <f t="shared" si="5"/>
        <v>107226.77333333335</v>
      </c>
      <c r="M110" s="19">
        <v>0.65</v>
      </c>
      <c r="N110" s="20">
        <v>0.10666666666666667</v>
      </c>
      <c r="O110" s="20">
        <v>0.15477629987908101</v>
      </c>
      <c r="P110" s="10"/>
      <c r="Q110" s="10"/>
      <c r="R110" s="10"/>
    </row>
    <row r="111" spans="1:35" ht="15.75" hidden="1" customHeight="1" x14ac:dyDescent="0.25">
      <c r="A111" s="11" t="str">
        <f t="shared" si="0"/>
        <v>SC3_CRICIÚMAABERTURA / 12H00</v>
      </c>
      <c r="B111" s="11" t="s">
        <v>86</v>
      </c>
      <c r="C111" s="33" t="s">
        <v>79</v>
      </c>
      <c r="D111" s="34" t="s">
        <v>45</v>
      </c>
      <c r="E111" s="34" t="s">
        <v>50</v>
      </c>
      <c r="F111" s="15">
        <f t="shared" si="1"/>
        <v>198.58200000000002</v>
      </c>
      <c r="G111" s="15">
        <f t="shared" si="2"/>
        <v>430.26100000000002</v>
      </c>
      <c r="H111" s="36">
        <v>661.94</v>
      </c>
      <c r="I111" s="15">
        <f t="shared" si="3"/>
        <v>992.91000000000008</v>
      </c>
      <c r="J111" s="15">
        <f t="shared" si="4"/>
        <v>1323.88</v>
      </c>
      <c r="K111" s="17">
        <v>1005251</v>
      </c>
      <c r="L111" s="18">
        <f t="shared" si="5"/>
        <v>96504.096000000005</v>
      </c>
      <c r="M111" s="19">
        <v>0.65</v>
      </c>
      <c r="N111" s="20">
        <v>9.6000000000000002E-2</v>
      </c>
      <c r="O111" s="20">
        <v>0.29099999999999998</v>
      </c>
      <c r="P111" s="10"/>
      <c r="Q111" s="10"/>
      <c r="R111" s="10"/>
    </row>
    <row r="112" spans="1:35" ht="15.75" hidden="1" customHeight="1" x14ac:dyDescent="0.25">
      <c r="A112" s="11" t="str">
        <f t="shared" si="0"/>
        <v>SC3_CRICIÚMA12H00 / 18H00</v>
      </c>
      <c r="B112" s="11" t="s">
        <v>86</v>
      </c>
      <c r="C112" s="33" t="s">
        <v>80</v>
      </c>
      <c r="D112" s="34" t="s">
        <v>45</v>
      </c>
      <c r="E112" s="34" t="s">
        <v>54</v>
      </c>
      <c r="F112" s="15">
        <f t="shared" si="1"/>
        <v>223.422</v>
      </c>
      <c r="G112" s="15">
        <f t="shared" si="2"/>
        <v>484.08100000000002</v>
      </c>
      <c r="H112" s="36">
        <v>744.74</v>
      </c>
      <c r="I112" s="15">
        <f t="shared" si="3"/>
        <v>1117.1100000000001</v>
      </c>
      <c r="J112" s="15">
        <f t="shared" si="4"/>
        <v>1489.48</v>
      </c>
      <c r="K112" s="17">
        <v>1005251</v>
      </c>
      <c r="L112" s="18">
        <f t="shared" si="5"/>
        <v>62325.561999999998</v>
      </c>
      <c r="M112" s="19">
        <v>0.65</v>
      </c>
      <c r="N112" s="20">
        <v>6.2E-2</v>
      </c>
      <c r="O112" s="20">
        <v>0.20300000000000001</v>
      </c>
      <c r="P112" s="10"/>
      <c r="Q112" s="10"/>
      <c r="R112" s="10"/>
    </row>
    <row r="113" spans="1:35" ht="15.75" hidden="1" customHeight="1" x14ac:dyDescent="0.25">
      <c r="A113" s="11" t="str">
        <f t="shared" si="0"/>
        <v>SC3_CRICIÚMA18H00 / ENCERRAMENTO</v>
      </c>
      <c r="B113" s="11" t="s">
        <v>86</v>
      </c>
      <c r="C113" s="33" t="s">
        <v>81</v>
      </c>
      <c r="D113" s="34" t="s">
        <v>45</v>
      </c>
      <c r="E113" s="34" t="s">
        <v>32</v>
      </c>
      <c r="F113" s="15">
        <f t="shared" si="1"/>
        <v>637.69799999999998</v>
      </c>
      <c r="G113" s="15">
        <f t="shared" si="2"/>
        <v>1381.6789999999999</v>
      </c>
      <c r="H113" s="36">
        <v>2125.66</v>
      </c>
      <c r="I113" s="15">
        <f t="shared" si="3"/>
        <v>3188.49</v>
      </c>
      <c r="J113" s="15">
        <f t="shared" si="4"/>
        <v>4251.32</v>
      </c>
      <c r="K113" s="17">
        <v>1005251</v>
      </c>
      <c r="L113" s="18">
        <f t="shared" si="5"/>
        <v>101530.35100000001</v>
      </c>
      <c r="M113" s="19">
        <v>0.65</v>
      </c>
      <c r="N113" s="20">
        <v>0.10100000000000001</v>
      </c>
      <c r="O113" s="20">
        <v>0.20200000000000001</v>
      </c>
      <c r="P113" s="10"/>
      <c r="Q113" s="10"/>
      <c r="R113" s="10"/>
    </row>
    <row r="114" spans="1:35" ht="15.75" hidden="1" customHeight="1" x14ac:dyDescent="0.25">
      <c r="A114" s="11" t="str">
        <f t="shared" si="0"/>
        <v>SC3_CRICIÚMAABERTURA / ENCERRAMENTO</v>
      </c>
      <c r="B114" s="11" t="s">
        <v>86</v>
      </c>
      <c r="C114" s="33" t="s">
        <v>82</v>
      </c>
      <c r="D114" s="34" t="s">
        <v>45</v>
      </c>
      <c r="E114" s="34" t="s">
        <v>50</v>
      </c>
      <c r="F114" s="15">
        <f t="shared" si="1"/>
        <v>463.12799999999999</v>
      </c>
      <c r="G114" s="15">
        <f t="shared" si="2"/>
        <v>1003.4440000000001</v>
      </c>
      <c r="H114" s="36">
        <v>1543.76</v>
      </c>
      <c r="I114" s="15">
        <f t="shared" si="3"/>
        <v>2315.64</v>
      </c>
      <c r="J114" s="15">
        <f t="shared" si="4"/>
        <v>3087.52</v>
      </c>
      <c r="K114" s="17">
        <v>1005251</v>
      </c>
      <c r="L114" s="18">
        <f t="shared" si="5"/>
        <v>92483.092000000004</v>
      </c>
      <c r="M114" s="19">
        <v>0.65</v>
      </c>
      <c r="N114" s="20">
        <v>9.1999999999999998E-2</v>
      </c>
      <c r="O114" s="20">
        <v>0.23100000000000001</v>
      </c>
      <c r="P114" s="10"/>
      <c r="Q114" s="10"/>
      <c r="R114" s="10"/>
    </row>
    <row r="115" spans="1:35" ht="15.75" hidden="1" customHeight="1" x14ac:dyDescent="0.25">
      <c r="A115" s="39" t="str">
        <f t="shared" si="0"/>
        <v>SC4_JOINVILLESC NO AR</v>
      </c>
      <c r="B115" s="39" t="s">
        <v>87</v>
      </c>
      <c r="C115" s="40" t="s">
        <v>16</v>
      </c>
      <c r="D115" s="30" t="s">
        <v>17</v>
      </c>
      <c r="E115" s="30" t="s">
        <v>18</v>
      </c>
      <c r="F115" s="41">
        <f t="shared" si="1"/>
        <v>235.52063999999996</v>
      </c>
      <c r="G115" s="41">
        <f t="shared" si="2"/>
        <v>510.29471999999993</v>
      </c>
      <c r="H115" s="35">
        <v>785.0687999999999</v>
      </c>
      <c r="I115" s="41">
        <f t="shared" si="3"/>
        <v>1177.6031999999998</v>
      </c>
      <c r="J115" s="41">
        <f t="shared" si="4"/>
        <v>1570.1375999999998</v>
      </c>
      <c r="K115" s="17">
        <v>1448649</v>
      </c>
      <c r="L115" s="42">
        <f t="shared" si="5"/>
        <v>193605.90281249513</v>
      </c>
      <c r="M115" s="19">
        <v>0.65</v>
      </c>
      <c r="N115" s="20">
        <v>0.13364583333332997</v>
      </c>
      <c r="O115" s="20">
        <v>0.35629734848482253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5.75" hidden="1" customHeight="1" x14ac:dyDescent="0.25">
      <c r="A116" s="39" t="str">
        <f t="shared" si="0"/>
        <v>SC4_JOINVILLEFALA BRASIL</v>
      </c>
      <c r="B116" s="39" t="s">
        <v>87</v>
      </c>
      <c r="C116" s="40" t="s">
        <v>19</v>
      </c>
      <c r="D116" s="30" t="s">
        <v>17</v>
      </c>
      <c r="E116" s="30" t="s">
        <v>20</v>
      </c>
      <c r="F116" s="41">
        <f t="shared" si="1"/>
        <v>614.69999999999993</v>
      </c>
      <c r="G116" s="41">
        <f t="shared" si="2"/>
        <v>1024.5</v>
      </c>
      <c r="H116" s="36">
        <v>2049</v>
      </c>
      <c r="I116" s="41">
        <f t="shared" si="3"/>
        <v>3073.5</v>
      </c>
      <c r="J116" s="41">
        <f t="shared" si="4"/>
        <v>4098</v>
      </c>
      <c r="K116" s="17">
        <v>1448649</v>
      </c>
      <c r="L116" s="42">
        <f t="shared" si="5"/>
        <v>144864.89999999962</v>
      </c>
      <c r="M116" s="19">
        <v>0.5</v>
      </c>
      <c r="N116" s="20">
        <v>9.9999999999999728E-2</v>
      </c>
      <c r="O116" s="20">
        <v>0.35680332739155862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5.75" hidden="1" customHeight="1" x14ac:dyDescent="0.25">
      <c r="A117" s="39" t="str">
        <f t="shared" si="0"/>
        <v>SC4_JOINVILLEHOJE EM DIA</v>
      </c>
      <c r="B117" s="39" t="s">
        <v>87</v>
      </c>
      <c r="C117" s="40" t="s">
        <v>21</v>
      </c>
      <c r="D117" s="30" t="s">
        <v>17</v>
      </c>
      <c r="E117" s="30" t="s">
        <v>22</v>
      </c>
      <c r="F117" s="41">
        <f t="shared" si="1"/>
        <v>727.8</v>
      </c>
      <c r="G117" s="41">
        <f t="shared" si="2"/>
        <v>1213</v>
      </c>
      <c r="H117" s="36">
        <v>2426</v>
      </c>
      <c r="I117" s="41">
        <f t="shared" si="3"/>
        <v>3639</v>
      </c>
      <c r="J117" s="41">
        <f t="shared" si="4"/>
        <v>4852</v>
      </c>
      <c r="K117" s="17">
        <v>1448649</v>
      </c>
      <c r="L117" s="42">
        <f t="shared" si="5"/>
        <v>138828.86249999964</v>
      </c>
      <c r="M117" s="19">
        <v>0.5</v>
      </c>
      <c r="N117" s="20">
        <v>9.5833333333333076E-2</v>
      </c>
      <c r="O117" s="20">
        <v>0.30263157894736498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5.75" hidden="1" customHeight="1" x14ac:dyDescent="0.25">
      <c r="A118" s="39" t="str">
        <f t="shared" si="0"/>
        <v>SC4_JOINVILLEBALANÇO GERAL SC</v>
      </c>
      <c r="B118" s="39" t="s">
        <v>87</v>
      </c>
      <c r="C118" s="40" t="s">
        <v>23</v>
      </c>
      <c r="D118" s="30" t="s">
        <v>17</v>
      </c>
      <c r="E118" s="32" t="s">
        <v>24</v>
      </c>
      <c r="F118" s="41">
        <f t="shared" si="1"/>
        <v>914.54183999999987</v>
      </c>
      <c r="G118" s="41">
        <f t="shared" si="2"/>
        <v>1981.5073199999997</v>
      </c>
      <c r="H118" s="35">
        <v>3048.4727999999996</v>
      </c>
      <c r="I118" s="41">
        <f t="shared" si="3"/>
        <v>4572.7091999999993</v>
      </c>
      <c r="J118" s="41">
        <f t="shared" si="4"/>
        <v>6096.9455999999991</v>
      </c>
      <c r="K118" s="17">
        <v>1448649</v>
      </c>
      <c r="L118" s="42">
        <f t="shared" si="5"/>
        <v>211261.31249999933</v>
      </c>
      <c r="M118" s="19">
        <v>0.65</v>
      </c>
      <c r="N118" s="20">
        <v>0.14583333333333287</v>
      </c>
      <c r="O118" s="20">
        <v>0.33723354592882476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15.75" hidden="1" customHeight="1" x14ac:dyDescent="0.25">
      <c r="A119" s="39" t="str">
        <f t="shared" si="0"/>
        <v>SC4_JOINVILLETRIBUNA DO POVO</v>
      </c>
      <c r="B119" s="39" t="s">
        <v>87</v>
      </c>
      <c r="C119" s="40" t="s">
        <v>88</v>
      </c>
      <c r="D119" s="30" t="s">
        <v>17</v>
      </c>
      <c r="E119" s="32" t="s">
        <v>85</v>
      </c>
      <c r="F119" s="41">
        <f t="shared" si="1"/>
        <v>688.20143999999993</v>
      </c>
      <c r="G119" s="41">
        <f t="shared" si="2"/>
        <v>1491.1031199999998</v>
      </c>
      <c r="H119" s="35">
        <v>2294.0047999999997</v>
      </c>
      <c r="I119" s="41">
        <f t="shared" si="3"/>
        <v>3441.0071999999996</v>
      </c>
      <c r="J119" s="41">
        <f t="shared" si="4"/>
        <v>4588.0095999999994</v>
      </c>
      <c r="K119" s="17">
        <v>1448649</v>
      </c>
      <c r="L119" s="42">
        <f t="shared" si="5"/>
        <v>193153.1999999994</v>
      </c>
      <c r="M119" s="19">
        <v>0.65</v>
      </c>
      <c r="N119" s="20">
        <v>0.13333333333333292</v>
      </c>
      <c r="O119" s="20">
        <v>0.31067961165048263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ht="15.75" hidden="1" customHeight="1" x14ac:dyDescent="0.25">
      <c r="A120" s="39" t="str">
        <f t="shared" si="0"/>
        <v>SC4_JOINVILLEVER MAIS</v>
      </c>
      <c r="B120" s="39" t="s">
        <v>87</v>
      </c>
      <c r="C120" s="40" t="s">
        <v>84</v>
      </c>
      <c r="D120" s="30" t="s">
        <v>17</v>
      </c>
      <c r="E120" s="32" t="s">
        <v>85</v>
      </c>
      <c r="F120" s="41">
        <f t="shared" si="1"/>
        <v>581.20416</v>
      </c>
      <c r="G120" s="41">
        <f t="shared" si="2"/>
        <v>1259.27568</v>
      </c>
      <c r="H120" s="37">
        <v>1937.3471999999999</v>
      </c>
      <c r="I120" s="41">
        <f t="shared" si="3"/>
        <v>2906.0207999999998</v>
      </c>
      <c r="J120" s="41">
        <f t="shared" si="4"/>
        <v>3874.6943999999999</v>
      </c>
      <c r="K120" s="17">
        <v>1448649</v>
      </c>
      <c r="L120" s="42">
        <f t="shared" si="5"/>
        <v>126756.78749999969</v>
      </c>
      <c r="M120" s="19">
        <v>0.65</v>
      </c>
      <c r="N120" s="20">
        <v>8.7499999999999786E-2</v>
      </c>
      <c r="O120" s="20">
        <v>0.25925925925925636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ht="15.75" hidden="1" customHeight="1" x14ac:dyDescent="0.25">
      <c r="A121" s="39" t="str">
        <f t="shared" si="0"/>
        <v>SC4_JOINVILLENOVELA DA TARDE 1</v>
      </c>
      <c r="B121" s="39" t="s">
        <v>87</v>
      </c>
      <c r="C121" s="40" t="s">
        <v>27</v>
      </c>
      <c r="D121" s="30" t="s">
        <v>17</v>
      </c>
      <c r="E121" s="32" t="s">
        <v>28</v>
      </c>
      <c r="F121" s="41">
        <f t="shared" si="1"/>
        <v>938.4</v>
      </c>
      <c r="G121" s="41">
        <f t="shared" si="2"/>
        <v>1564</v>
      </c>
      <c r="H121" s="36">
        <v>3128</v>
      </c>
      <c r="I121" s="41">
        <f t="shared" si="3"/>
        <v>4692</v>
      </c>
      <c r="J121" s="41">
        <f t="shared" si="4"/>
        <v>6256</v>
      </c>
      <c r="K121" s="17">
        <v>1448649</v>
      </c>
      <c r="L121" s="42">
        <f t="shared" si="5"/>
        <v>132376.54655172379</v>
      </c>
      <c r="M121" s="19">
        <v>0.5</v>
      </c>
      <c r="N121" s="20">
        <v>9.1379310344827352E-2</v>
      </c>
      <c r="O121" s="20">
        <v>0.2654073480055808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ht="15.75" hidden="1" customHeight="1" x14ac:dyDescent="0.25">
      <c r="A122" s="39" t="str">
        <f t="shared" si="0"/>
        <v>SC4_JOINVILLECIDADE ALERTA NACIONAL</v>
      </c>
      <c r="B122" s="39" t="s">
        <v>87</v>
      </c>
      <c r="C122" s="40" t="s">
        <v>29</v>
      </c>
      <c r="D122" s="30" t="s">
        <v>17</v>
      </c>
      <c r="E122" s="32" t="s">
        <v>30</v>
      </c>
      <c r="F122" s="41">
        <f t="shared" si="1"/>
        <v>716.4</v>
      </c>
      <c r="G122" s="41">
        <f t="shared" si="2"/>
        <v>1552.2</v>
      </c>
      <c r="H122" s="36">
        <v>2388</v>
      </c>
      <c r="I122" s="41">
        <f t="shared" si="3"/>
        <v>3582</v>
      </c>
      <c r="J122" s="41">
        <f t="shared" si="4"/>
        <v>4776</v>
      </c>
      <c r="K122" s="17">
        <v>1448649</v>
      </c>
      <c r="L122" s="42">
        <f t="shared" si="5"/>
        <v>144864.89999999962</v>
      </c>
      <c r="M122" s="19">
        <v>0.65</v>
      </c>
      <c r="N122" s="20">
        <v>9.9999999999999728E-2</v>
      </c>
      <c r="O122" s="20">
        <v>0.2790697674418573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ht="15.75" hidden="1" customHeight="1" x14ac:dyDescent="0.25">
      <c r="A123" s="39" t="str">
        <f t="shared" si="0"/>
        <v>SC4_JOINVILLECIDADE ALERTA SC</v>
      </c>
      <c r="B123" s="39" t="s">
        <v>87</v>
      </c>
      <c r="C123" s="40" t="s">
        <v>31</v>
      </c>
      <c r="D123" s="30" t="s">
        <v>17</v>
      </c>
      <c r="E123" s="32" t="s">
        <v>32</v>
      </c>
      <c r="F123" s="41">
        <f t="shared" si="1"/>
        <v>689.15111999999999</v>
      </c>
      <c r="G123" s="41">
        <f t="shared" si="2"/>
        <v>1493.16076</v>
      </c>
      <c r="H123" s="37">
        <v>2297.1704</v>
      </c>
      <c r="I123" s="41">
        <f t="shared" si="3"/>
        <v>3445.7556</v>
      </c>
      <c r="J123" s="41">
        <f t="shared" si="4"/>
        <v>4594.3407999999999</v>
      </c>
      <c r="K123" s="17">
        <v>1448649</v>
      </c>
      <c r="L123" s="42">
        <f t="shared" si="5"/>
        <v>259549.61249999929</v>
      </c>
      <c r="M123" s="19">
        <v>0.65</v>
      </c>
      <c r="N123" s="20">
        <v>0.17916666666666617</v>
      </c>
      <c r="O123" s="20">
        <v>0.3739130434782581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ht="15.75" hidden="1" customHeight="1" x14ac:dyDescent="0.25">
      <c r="A124" s="39" t="str">
        <f t="shared" si="0"/>
        <v>SC4_JOINVILLEND NOTÍCIAS</v>
      </c>
      <c r="B124" s="39" t="s">
        <v>87</v>
      </c>
      <c r="C124" s="40" t="s">
        <v>33</v>
      </c>
      <c r="D124" s="30" t="s">
        <v>17</v>
      </c>
      <c r="E124" s="32" t="s">
        <v>34</v>
      </c>
      <c r="F124" s="41">
        <f t="shared" si="1"/>
        <v>1196.5967999999998</v>
      </c>
      <c r="G124" s="41">
        <f t="shared" si="2"/>
        <v>2592.6263999999996</v>
      </c>
      <c r="H124" s="37">
        <v>3988.6559999999995</v>
      </c>
      <c r="I124" s="41">
        <f t="shared" si="3"/>
        <v>5982.9839999999995</v>
      </c>
      <c r="J124" s="41">
        <f t="shared" si="4"/>
        <v>7977.311999999999</v>
      </c>
      <c r="K124" s="17">
        <v>1448649</v>
      </c>
      <c r="L124" s="42">
        <f t="shared" si="5"/>
        <v>235405.46249999924</v>
      </c>
      <c r="M124" s="19">
        <v>0.65</v>
      </c>
      <c r="N124" s="20">
        <v>0.16249999999999948</v>
      </c>
      <c r="O124" s="20">
        <v>0.30468749999999806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ht="15.75" hidden="1" customHeight="1" x14ac:dyDescent="0.25">
      <c r="A125" s="39" t="str">
        <f t="shared" si="0"/>
        <v>SC4_JOINVILLEJORNAL DA RECORD</v>
      </c>
      <c r="B125" s="39" t="s">
        <v>87</v>
      </c>
      <c r="C125" s="40" t="s">
        <v>35</v>
      </c>
      <c r="D125" s="30" t="s">
        <v>17</v>
      </c>
      <c r="E125" s="32" t="s">
        <v>36</v>
      </c>
      <c r="F125" s="41">
        <f t="shared" si="1"/>
        <v>1779.6</v>
      </c>
      <c r="G125" s="41">
        <f t="shared" si="2"/>
        <v>3855.8</v>
      </c>
      <c r="H125" s="36">
        <v>5932</v>
      </c>
      <c r="I125" s="41">
        <f t="shared" si="3"/>
        <v>8898</v>
      </c>
      <c r="J125" s="41">
        <f t="shared" si="4"/>
        <v>11864</v>
      </c>
      <c r="K125" s="17">
        <v>1448649</v>
      </c>
      <c r="L125" s="42">
        <f t="shared" si="5"/>
        <v>162973.01249999955</v>
      </c>
      <c r="M125" s="19">
        <v>0.65</v>
      </c>
      <c r="N125" s="20">
        <v>0.11249999999999968</v>
      </c>
      <c r="O125" s="20">
        <v>0.2170350609756084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15.75" hidden="1" customHeight="1" x14ac:dyDescent="0.25">
      <c r="A126" s="39" t="str">
        <f t="shared" si="0"/>
        <v>SC4_JOINVILLENOVELA 3</v>
      </c>
      <c r="B126" s="39" t="s">
        <v>87</v>
      </c>
      <c r="C126" s="24" t="s">
        <v>37</v>
      </c>
      <c r="D126" s="30" t="s">
        <v>17</v>
      </c>
      <c r="E126" s="32" t="s">
        <v>38</v>
      </c>
      <c r="F126" s="41">
        <f t="shared" si="1"/>
        <v>1214.3999999999999</v>
      </c>
      <c r="G126" s="41">
        <f t="shared" si="2"/>
        <v>2631.2000000000003</v>
      </c>
      <c r="H126" s="36">
        <v>4048</v>
      </c>
      <c r="I126" s="41">
        <f t="shared" si="3"/>
        <v>6072</v>
      </c>
      <c r="J126" s="41">
        <f t="shared" si="4"/>
        <v>8096</v>
      </c>
      <c r="K126" s="17">
        <v>1448649</v>
      </c>
      <c r="L126" s="42">
        <f t="shared" si="5"/>
        <v>216090.14249999321</v>
      </c>
      <c r="M126" s="19">
        <v>0.65</v>
      </c>
      <c r="N126" s="20">
        <v>0.14916666666666198</v>
      </c>
      <c r="O126" s="20">
        <v>0.25681492109037352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15.75" hidden="1" customHeight="1" x14ac:dyDescent="0.25">
      <c r="A127" s="39" t="str">
        <f t="shared" si="0"/>
        <v>SC4_JOINVILLENOVELA 22HS</v>
      </c>
      <c r="B127" s="39" t="s">
        <v>87</v>
      </c>
      <c r="C127" s="24" t="s">
        <v>39</v>
      </c>
      <c r="D127" s="30" t="s">
        <v>17</v>
      </c>
      <c r="E127" s="32" t="s">
        <v>40</v>
      </c>
      <c r="F127" s="41">
        <f t="shared" si="1"/>
        <v>953.09999999999991</v>
      </c>
      <c r="G127" s="41">
        <f t="shared" si="2"/>
        <v>2065.0500000000002</v>
      </c>
      <c r="H127" s="36">
        <v>3177</v>
      </c>
      <c r="I127" s="41">
        <f t="shared" si="3"/>
        <v>4765.5</v>
      </c>
      <c r="J127" s="41">
        <f t="shared" si="4"/>
        <v>6354</v>
      </c>
      <c r="K127" s="17">
        <v>1448649</v>
      </c>
      <c r="L127" s="42">
        <f t="shared" si="5"/>
        <v>171423.46499999502</v>
      </c>
      <c r="M127" s="19">
        <v>0.65</v>
      </c>
      <c r="N127" s="20">
        <v>0.11833333333332989</v>
      </c>
      <c r="O127" s="20">
        <v>0.23223602148544142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15.75" hidden="1" customHeight="1" x14ac:dyDescent="0.25">
      <c r="A128" s="39" t="str">
        <f t="shared" si="0"/>
        <v>SC4_JOINVILLEREALITY SHOW 1</v>
      </c>
      <c r="B128" s="39" t="s">
        <v>87</v>
      </c>
      <c r="C128" s="24" t="s">
        <v>41</v>
      </c>
      <c r="D128" s="30" t="s">
        <v>17</v>
      </c>
      <c r="E128" s="32" t="s">
        <v>42</v>
      </c>
      <c r="F128" s="41">
        <f t="shared" si="1"/>
        <v>929.69999999999993</v>
      </c>
      <c r="G128" s="41">
        <f t="shared" si="2"/>
        <v>2014.3500000000001</v>
      </c>
      <c r="H128" s="36">
        <v>3099</v>
      </c>
      <c r="I128" s="41">
        <f t="shared" si="3"/>
        <v>4648.5</v>
      </c>
      <c r="J128" s="41">
        <f t="shared" si="4"/>
        <v>6198</v>
      </c>
      <c r="K128" s="17">
        <v>1448649</v>
      </c>
      <c r="L128" s="42">
        <f t="shared" si="5"/>
        <v>120841.47074999924</v>
      </c>
      <c r="M128" s="19">
        <v>0.65</v>
      </c>
      <c r="N128" s="20">
        <v>8.3416666666666139E-2</v>
      </c>
      <c r="O128" s="20">
        <v>0.22842184196960413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15.75" hidden="1" customHeight="1" x14ac:dyDescent="0.25">
      <c r="A129" s="39" t="str">
        <f t="shared" si="0"/>
        <v>SC4_JOINVILLEREALITY SHOW 2 - A FAZENDA</v>
      </c>
      <c r="B129" s="39" t="s">
        <v>87</v>
      </c>
      <c r="C129" s="12" t="s">
        <v>43</v>
      </c>
      <c r="D129" s="30" t="s">
        <v>17</v>
      </c>
      <c r="E129" s="32" t="s">
        <v>42</v>
      </c>
      <c r="F129" s="41">
        <f t="shared" si="1"/>
        <v>1348.2</v>
      </c>
      <c r="G129" s="41">
        <f t="shared" si="2"/>
        <v>2921.1</v>
      </c>
      <c r="H129" s="36">
        <v>4494</v>
      </c>
      <c r="I129" s="41">
        <f t="shared" si="3"/>
        <v>6741</v>
      </c>
      <c r="J129" s="41">
        <f t="shared" si="4"/>
        <v>8988</v>
      </c>
      <c r="K129" s="17">
        <v>1448649</v>
      </c>
      <c r="L129" s="42">
        <f t="shared" si="5"/>
        <v>120841.47074999924</v>
      </c>
      <c r="M129" s="19">
        <v>0.65</v>
      </c>
      <c r="N129" s="20">
        <v>8.3416666666666139E-2</v>
      </c>
      <c r="O129" s="20">
        <v>0.22842184196960413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15.75" hidden="1" customHeight="1" x14ac:dyDescent="0.25">
      <c r="A130" s="39" t="str">
        <f t="shared" si="0"/>
        <v>SC4_JOINVILLEREALITY SHOW 3 - Quilos Mortais</v>
      </c>
      <c r="B130" s="39" t="s">
        <v>87</v>
      </c>
      <c r="C130" s="12" t="s">
        <v>44</v>
      </c>
      <c r="D130" s="34" t="s">
        <v>45</v>
      </c>
      <c r="E130" s="32" t="s">
        <v>42</v>
      </c>
      <c r="F130" s="41">
        <f t="shared" si="1"/>
        <v>605.4</v>
      </c>
      <c r="G130" s="41">
        <f t="shared" si="2"/>
        <v>1311.7</v>
      </c>
      <c r="H130" s="36">
        <v>2018</v>
      </c>
      <c r="I130" s="41">
        <f t="shared" si="3"/>
        <v>3027</v>
      </c>
      <c r="J130" s="41">
        <f t="shared" si="4"/>
        <v>4036</v>
      </c>
      <c r="K130" s="17">
        <v>1448649</v>
      </c>
      <c r="L130" s="42">
        <f t="shared" si="5"/>
        <v>120841.47074999924</v>
      </c>
      <c r="M130" s="19">
        <v>0.65</v>
      </c>
      <c r="N130" s="20">
        <v>8.3416666666666139E-2</v>
      </c>
      <c r="O130" s="20">
        <v>0.22842184196960413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15.75" hidden="1" customHeight="1" x14ac:dyDescent="0.25">
      <c r="A131" s="39" t="str">
        <f t="shared" si="0"/>
        <v>SC4_JOINVILLESÉRIE PREMIUM</v>
      </c>
      <c r="B131" s="39" t="s">
        <v>87</v>
      </c>
      <c r="C131" s="24" t="s">
        <v>46</v>
      </c>
      <c r="D131" s="30" t="s">
        <v>17</v>
      </c>
      <c r="E131" s="32" t="s">
        <v>47</v>
      </c>
      <c r="F131" s="41">
        <f t="shared" si="1"/>
        <v>657</v>
      </c>
      <c r="G131" s="41">
        <f t="shared" si="2"/>
        <v>1423.5</v>
      </c>
      <c r="H131" s="36">
        <v>2190</v>
      </c>
      <c r="I131" s="41">
        <f t="shared" si="3"/>
        <v>3285</v>
      </c>
      <c r="J131" s="41">
        <f t="shared" si="4"/>
        <v>4380</v>
      </c>
      <c r="K131" s="17">
        <v>1448649</v>
      </c>
      <c r="L131" s="42">
        <f t="shared" si="5"/>
        <v>102009.03375000146</v>
      </c>
      <c r="M131" s="19">
        <v>0.65</v>
      </c>
      <c r="N131" s="20">
        <v>7.0416666666667668E-2</v>
      </c>
      <c r="O131" s="20">
        <v>0.23407202216068995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15.75" hidden="1" customHeight="1" x14ac:dyDescent="0.25">
      <c r="A132" s="39" t="str">
        <f t="shared" si="0"/>
        <v>SC4_JOINVILLEBRASIL CAMINHONEIRO</v>
      </c>
      <c r="B132" s="39" t="s">
        <v>87</v>
      </c>
      <c r="C132" s="24" t="s">
        <v>48</v>
      </c>
      <c r="D132" s="30" t="s">
        <v>49</v>
      </c>
      <c r="E132" s="32" t="s">
        <v>50</v>
      </c>
      <c r="F132" s="41">
        <f t="shared" si="1"/>
        <v>495</v>
      </c>
      <c r="G132" s="41">
        <f t="shared" si="2"/>
        <v>825</v>
      </c>
      <c r="H132" s="36">
        <v>1650</v>
      </c>
      <c r="I132" s="41">
        <f t="shared" si="3"/>
        <v>2475</v>
      </c>
      <c r="J132" s="41">
        <f t="shared" si="4"/>
        <v>3300</v>
      </c>
      <c r="K132" s="17">
        <v>1448649</v>
      </c>
      <c r="L132" s="42">
        <f t="shared" si="5"/>
        <v>194964.01125000001</v>
      </c>
      <c r="M132" s="19">
        <v>0.5</v>
      </c>
      <c r="N132" s="20">
        <v>0.13458333333333333</v>
      </c>
      <c r="O132" s="20">
        <v>0.21222076215505914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15.75" hidden="1" customHeight="1" x14ac:dyDescent="0.25">
      <c r="A133" s="39" t="str">
        <f t="shared" si="0"/>
        <v>SC4_JOINVILLEFALA BRASIL - EDIÇÃO DE SÁBADO</v>
      </c>
      <c r="B133" s="39" t="s">
        <v>87</v>
      </c>
      <c r="C133" s="24" t="s">
        <v>51</v>
      </c>
      <c r="D133" s="30" t="s">
        <v>49</v>
      </c>
      <c r="E133" s="32" t="s">
        <v>52</v>
      </c>
      <c r="F133" s="41">
        <f t="shared" si="1"/>
        <v>549.6</v>
      </c>
      <c r="G133" s="41">
        <f t="shared" si="2"/>
        <v>916</v>
      </c>
      <c r="H133" s="36">
        <v>1832</v>
      </c>
      <c r="I133" s="41">
        <f t="shared" si="3"/>
        <v>2748</v>
      </c>
      <c r="J133" s="41">
        <f t="shared" si="4"/>
        <v>3664</v>
      </c>
      <c r="K133" s="17">
        <v>1448649</v>
      </c>
      <c r="L133" s="42">
        <f t="shared" si="5"/>
        <v>194964.01125000001</v>
      </c>
      <c r="M133" s="19">
        <v>0.5</v>
      </c>
      <c r="N133" s="20">
        <v>0.13458333333333333</v>
      </c>
      <c r="O133" s="20">
        <v>0.21222076215505914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15.75" hidden="1" customHeight="1" x14ac:dyDescent="0.25">
      <c r="A134" s="39" t="str">
        <f t="shared" si="0"/>
        <v>SC4_JOINVILLEBALANÇO GERAL SC - ED SÁBADO - ESTADUAL (1)</v>
      </c>
      <c r="B134" s="39" t="s">
        <v>87</v>
      </c>
      <c r="C134" s="24" t="s">
        <v>53</v>
      </c>
      <c r="D134" s="30" t="s">
        <v>49</v>
      </c>
      <c r="E134" s="32" t="s">
        <v>54</v>
      </c>
      <c r="F134" s="41">
        <f t="shared" si="1"/>
        <v>914.54183999999987</v>
      </c>
      <c r="G134" s="41">
        <f t="shared" si="2"/>
        <v>1981.5073199999997</v>
      </c>
      <c r="H134" s="37">
        <v>3048.4727999999996</v>
      </c>
      <c r="I134" s="41">
        <f t="shared" si="3"/>
        <v>4572.7091999999993</v>
      </c>
      <c r="J134" s="41">
        <f t="shared" si="4"/>
        <v>6096.9455999999991</v>
      </c>
      <c r="K134" s="17">
        <v>1448649</v>
      </c>
      <c r="L134" s="42">
        <f t="shared" si="5"/>
        <v>194964.01125000001</v>
      </c>
      <c r="M134" s="19">
        <v>0.65</v>
      </c>
      <c r="N134" s="20">
        <v>0.13458333333333333</v>
      </c>
      <c r="O134" s="20">
        <v>0.21222076215505914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15.75" hidden="1" customHeight="1" x14ac:dyDescent="0.25">
      <c r="A135" s="39" t="str">
        <f t="shared" si="0"/>
        <v>SC4_JOINVILLECLUBE DA BOLA</v>
      </c>
      <c r="B135" s="39" t="s">
        <v>87</v>
      </c>
      <c r="C135" s="24" t="s">
        <v>55</v>
      </c>
      <c r="D135" s="30" t="s">
        <v>49</v>
      </c>
      <c r="E135" s="32" t="s">
        <v>56</v>
      </c>
      <c r="F135" s="41">
        <f t="shared" si="1"/>
        <v>853.12919999999986</v>
      </c>
      <c r="G135" s="41">
        <f t="shared" si="2"/>
        <v>1848.4465999999998</v>
      </c>
      <c r="H135" s="35">
        <v>2843.7639999999997</v>
      </c>
      <c r="I135" s="41">
        <f t="shared" si="3"/>
        <v>4265.6459999999997</v>
      </c>
      <c r="J135" s="41">
        <f t="shared" si="4"/>
        <v>5687.5279999999993</v>
      </c>
      <c r="K135" s="17">
        <v>1448649</v>
      </c>
      <c r="L135" s="42">
        <f t="shared" si="5"/>
        <v>194964.01125000001</v>
      </c>
      <c r="M135" s="19">
        <v>0.65</v>
      </c>
      <c r="N135" s="20">
        <v>0.13458333333333333</v>
      </c>
      <c r="O135" s="20">
        <v>0.21222076215505914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15.75" hidden="1" customHeight="1" x14ac:dyDescent="0.25">
      <c r="A136" s="39" t="str">
        <f t="shared" si="0"/>
        <v>SC4_JOINVILLECINE AVENTURA</v>
      </c>
      <c r="B136" s="39" t="s">
        <v>87</v>
      </c>
      <c r="C136" s="24" t="s">
        <v>57</v>
      </c>
      <c r="D136" s="30" t="s">
        <v>49</v>
      </c>
      <c r="E136" s="32" t="s">
        <v>58</v>
      </c>
      <c r="F136" s="41">
        <f t="shared" si="1"/>
        <v>381</v>
      </c>
      <c r="G136" s="41">
        <f t="shared" si="2"/>
        <v>825.5</v>
      </c>
      <c r="H136" s="36">
        <v>1270</v>
      </c>
      <c r="I136" s="41">
        <f t="shared" si="3"/>
        <v>1905</v>
      </c>
      <c r="J136" s="41">
        <f t="shared" si="4"/>
        <v>2540</v>
      </c>
      <c r="K136" s="17">
        <v>1448649</v>
      </c>
      <c r="L136" s="42">
        <f t="shared" si="5"/>
        <v>194964.01125000001</v>
      </c>
      <c r="M136" s="19">
        <v>0.65</v>
      </c>
      <c r="N136" s="20">
        <v>0.13458333333333333</v>
      </c>
      <c r="O136" s="20">
        <v>0.21222076215505914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15.75" hidden="1" customHeight="1" x14ac:dyDescent="0.25">
      <c r="A137" s="39" t="str">
        <f t="shared" si="0"/>
        <v>SC4_JOINVILLECIDADE ALERTA - EDIÇÃO DE SÁBADO 1</v>
      </c>
      <c r="B137" s="39" t="s">
        <v>87</v>
      </c>
      <c r="C137" s="24" t="s">
        <v>59</v>
      </c>
      <c r="D137" s="30" t="s">
        <v>49</v>
      </c>
      <c r="E137" s="32" t="s">
        <v>60</v>
      </c>
      <c r="F137" s="41">
        <f t="shared" si="1"/>
        <v>672.3</v>
      </c>
      <c r="G137" s="41">
        <f t="shared" si="2"/>
        <v>1456.65</v>
      </c>
      <c r="H137" s="36">
        <v>2241</v>
      </c>
      <c r="I137" s="41">
        <f t="shared" si="3"/>
        <v>3361.5</v>
      </c>
      <c r="J137" s="41">
        <f t="shared" si="4"/>
        <v>4482</v>
      </c>
      <c r="K137" s="17">
        <v>1448649</v>
      </c>
      <c r="L137" s="42">
        <f t="shared" si="5"/>
        <v>194964.01125000001</v>
      </c>
      <c r="M137" s="19">
        <v>0.65</v>
      </c>
      <c r="N137" s="20">
        <v>0.13458333333333333</v>
      </c>
      <c r="O137" s="20">
        <v>0.21222076215505914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15.75" hidden="1" customHeight="1" x14ac:dyDescent="0.25">
      <c r="A138" s="39" t="str">
        <f t="shared" si="0"/>
        <v>SC4_JOINVILLEJORNAL DA RECORD - EDIÇÃO DE SÁBADO</v>
      </c>
      <c r="B138" s="39" t="s">
        <v>87</v>
      </c>
      <c r="C138" s="24" t="s">
        <v>61</v>
      </c>
      <c r="D138" s="30" t="s">
        <v>49</v>
      </c>
      <c r="E138" s="32" t="s">
        <v>36</v>
      </c>
      <c r="F138" s="41">
        <f t="shared" si="1"/>
        <v>1545</v>
      </c>
      <c r="G138" s="41">
        <f t="shared" si="2"/>
        <v>3347.5</v>
      </c>
      <c r="H138" s="36">
        <v>5150</v>
      </c>
      <c r="I138" s="41">
        <f t="shared" si="3"/>
        <v>7725</v>
      </c>
      <c r="J138" s="41">
        <f t="shared" si="4"/>
        <v>10300</v>
      </c>
      <c r="K138" s="17">
        <v>1448649</v>
      </c>
      <c r="L138" s="42">
        <f t="shared" si="5"/>
        <v>194964.01125000001</v>
      </c>
      <c r="M138" s="19">
        <v>0.65</v>
      </c>
      <c r="N138" s="20">
        <v>0.13458333333333333</v>
      </c>
      <c r="O138" s="20">
        <v>0.21222076215505914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15.75" hidden="1" customHeight="1" x14ac:dyDescent="0.25">
      <c r="A139" s="39" t="str">
        <f t="shared" si="0"/>
        <v xml:space="preserve">SC4_JOINVILLENOVELA 3 - MELHORES MOMENTOS </v>
      </c>
      <c r="B139" s="39" t="s">
        <v>87</v>
      </c>
      <c r="C139" s="24" t="s">
        <v>62</v>
      </c>
      <c r="D139" s="30" t="s">
        <v>49</v>
      </c>
      <c r="E139" s="32" t="s">
        <v>38</v>
      </c>
      <c r="F139" s="41">
        <f t="shared" si="1"/>
        <v>905.69999999999993</v>
      </c>
      <c r="G139" s="41">
        <f t="shared" si="2"/>
        <v>1962.3500000000001</v>
      </c>
      <c r="H139" s="36">
        <v>3019</v>
      </c>
      <c r="I139" s="41">
        <f t="shared" si="3"/>
        <v>4528.5</v>
      </c>
      <c r="J139" s="41">
        <f t="shared" si="4"/>
        <v>6038</v>
      </c>
      <c r="K139" s="17">
        <v>1448649</v>
      </c>
      <c r="L139" s="42">
        <f t="shared" si="5"/>
        <v>194964.01125000001</v>
      </c>
      <c r="M139" s="19">
        <v>0.65</v>
      </c>
      <c r="N139" s="20">
        <v>0.13458333333333333</v>
      </c>
      <c r="O139" s="20">
        <v>0.21222076215505914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15.75" hidden="1" customHeight="1" x14ac:dyDescent="0.25">
      <c r="A140" s="39" t="str">
        <f t="shared" si="0"/>
        <v xml:space="preserve">SC4_JOINVILLESUPER TELA </v>
      </c>
      <c r="B140" s="39" t="s">
        <v>87</v>
      </c>
      <c r="C140" s="24" t="s">
        <v>63</v>
      </c>
      <c r="D140" s="30" t="s">
        <v>49</v>
      </c>
      <c r="E140" s="32" t="s">
        <v>64</v>
      </c>
      <c r="F140" s="41">
        <f t="shared" si="1"/>
        <v>605.4</v>
      </c>
      <c r="G140" s="41">
        <f t="shared" si="2"/>
        <v>1311.7</v>
      </c>
      <c r="H140" s="36">
        <v>2018</v>
      </c>
      <c r="I140" s="41">
        <f t="shared" si="3"/>
        <v>3027</v>
      </c>
      <c r="J140" s="41">
        <f t="shared" si="4"/>
        <v>4036</v>
      </c>
      <c r="K140" s="17">
        <v>1448649</v>
      </c>
      <c r="L140" s="42">
        <f t="shared" si="5"/>
        <v>194964.01125000001</v>
      </c>
      <c r="M140" s="19">
        <v>0.65</v>
      </c>
      <c r="N140" s="20">
        <v>0.13458333333333333</v>
      </c>
      <c r="O140" s="20">
        <v>0.21222076215505914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15.75" hidden="1" customHeight="1" x14ac:dyDescent="0.25">
      <c r="A141" s="39" t="str">
        <f t="shared" si="0"/>
        <v>SC4_JOINVILLESÉRIE DE SÁBADO</v>
      </c>
      <c r="B141" s="39" t="s">
        <v>87</v>
      </c>
      <c r="C141" s="12" t="s">
        <v>65</v>
      </c>
      <c r="D141" s="13" t="s">
        <v>66</v>
      </c>
      <c r="E141" s="22" t="s">
        <v>67</v>
      </c>
      <c r="F141" s="41">
        <f t="shared" si="1"/>
        <v>301.5</v>
      </c>
      <c r="G141" s="41">
        <f t="shared" si="2"/>
        <v>653.25</v>
      </c>
      <c r="H141" s="36">
        <v>1005</v>
      </c>
      <c r="I141" s="41">
        <f t="shared" si="3"/>
        <v>1507.5</v>
      </c>
      <c r="J141" s="41">
        <f t="shared" si="4"/>
        <v>2010</v>
      </c>
      <c r="K141" s="17">
        <v>1448650</v>
      </c>
      <c r="L141" s="42">
        <f t="shared" si="5"/>
        <v>194964.14583333334</v>
      </c>
      <c r="M141" s="19">
        <v>0.65</v>
      </c>
      <c r="N141" s="20">
        <v>0.13458333333333333</v>
      </c>
      <c r="O141" s="20">
        <v>0.21222076215505914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15.75" hidden="1" customHeight="1" x14ac:dyDescent="0.25">
      <c r="A142" s="39" t="str">
        <f t="shared" si="0"/>
        <v>SC4_JOINVILLEAGRO SAÚDE E COOPERAÇÃO</v>
      </c>
      <c r="B142" s="39" t="s">
        <v>87</v>
      </c>
      <c r="C142" s="24" t="s">
        <v>68</v>
      </c>
      <c r="D142" s="30" t="s">
        <v>69</v>
      </c>
      <c r="E142" s="32" t="s">
        <v>70</v>
      </c>
      <c r="F142" s="41">
        <f t="shared" si="1"/>
        <v>467.87567999999993</v>
      </c>
      <c r="G142" s="41">
        <f t="shared" si="2"/>
        <v>1013.73064</v>
      </c>
      <c r="H142" s="35">
        <v>1559.5855999999999</v>
      </c>
      <c r="I142" s="41">
        <f t="shared" si="3"/>
        <v>2339.3783999999996</v>
      </c>
      <c r="J142" s="41">
        <f t="shared" si="4"/>
        <v>3119.1711999999998</v>
      </c>
      <c r="K142" s="17">
        <v>1448649</v>
      </c>
      <c r="L142" s="42">
        <f t="shared" si="5"/>
        <v>183495.54</v>
      </c>
      <c r="M142" s="19">
        <v>0.65</v>
      </c>
      <c r="N142" s="20">
        <v>0.12666666666666668</v>
      </c>
      <c r="O142" s="20">
        <v>0.18707692307692309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15.75" hidden="1" customHeight="1" x14ac:dyDescent="0.25">
      <c r="A143" s="39" t="str">
        <f t="shared" si="0"/>
        <v>SC4_JOINVILLECINE MAIOR</v>
      </c>
      <c r="B143" s="39" t="s">
        <v>87</v>
      </c>
      <c r="C143" s="24" t="s">
        <v>71</v>
      </c>
      <c r="D143" s="30" t="s">
        <v>69</v>
      </c>
      <c r="E143" s="32" t="s">
        <v>56</v>
      </c>
      <c r="F143" s="41">
        <f t="shared" si="1"/>
        <v>639.9</v>
      </c>
      <c r="G143" s="41">
        <f t="shared" si="2"/>
        <v>1386.45</v>
      </c>
      <c r="H143" s="36">
        <v>2133</v>
      </c>
      <c r="I143" s="41">
        <f t="shared" si="3"/>
        <v>3199.5</v>
      </c>
      <c r="J143" s="41">
        <f t="shared" si="4"/>
        <v>4266</v>
      </c>
      <c r="K143" s="17">
        <v>1448649</v>
      </c>
      <c r="L143" s="42">
        <f t="shared" si="5"/>
        <v>183495.54</v>
      </c>
      <c r="M143" s="19">
        <v>0.65</v>
      </c>
      <c r="N143" s="20">
        <v>0.12666666666666668</v>
      </c>
      <c r="O143" s="20">
        <v>0.18707692307692309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15.75" hidden="1" customHeight="1" x14ac:dyDescent="0.25">
      <c r="A144" s="39" t="str">
        <f t="shared" si="0"/>
        <v>SC4_JOINVILLEHORA DO FARO</v>
      </c>
      <c r="B144" s="39" t="s">
        <v>87</v>
      </c>
      <c r="C144" s="24" t="s">
        <v>72</v>
      </c>
      <c r="D144" s="30" t="s">
        <v>69</v>
      </c>
      <c r="E144" s="32" t="s">
        <v>73</v>
      </c>
      <c r="F144" s="41">
        <f t="shared" si="1"/>
        <v>877.19999999999993</v>
      </c>
      <c r="G144" s="41">
        <f t="shared" si="2"/>
        <v>1900.6000000000001</v>
      </c>
      <c r="H144" s="36">
        <v>2924</v>
      </c>
      <c r="I144" s="41">
        <f t="shared" si="3"/>
        <v>4386</v>
      </c>
      <c r="J144" s="41">
        <f t="shared" si="4"/>
        <v>5848</v>
      </c>
      <c r="K144" s="17">
        <v>1448649</v>
      </c>
      <c r="L144" s="42">
        <f t="shared" si="5"/>
        <v>183495.54</v>
      </c>
      <c r="M144" s="19">
        <v>0.65</v>
      </c>
      <c r="N144" s="20">
        <v>0.12666666666666668</v>
      </c>
      <c r="O144" s="20">
        <v>0.18707692307692309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15.75" hidden="1" customHeight="1" x14ac:dyDescent="0.25">
      <c r="A145" s="39" t="str">
        <f t="shared" si="0"/>
        <v>SC4_JOINVILLEREALITY SHOW 4</v>
      </c>
      <c r="B145" s="39" t="s">
        <v>87</v>
      </c>
      <c r="C145" s="24" t="s">
        <v>74</v>
      </c>
      <c r="D145" s="30" t="s">
        <v>69</v>
      </c>
      <c r="E145" s="32" t="s">
        <v>32</v>
      </c>
      <c r="F145" s="41">
        <f t="shared" si="1"/>
        <v>929.69999999999993</v>
      </c>
      <c r="G145" s="41">
        <f t="shared" si="2"/>
        <v>2014.3500000000001</v>
      </c>
      <c r="H145" s="36">
        <v>3099</v>
      </c>
      <c r="I145" s="41">
        <f t="shared" si="3"/>
        <v>4648.5</v>
      </c>
      <c r="J145" s="41">
        <f t="shared" si="4"/>
        <v>6198</v>
      </c>
      <c r="K145" s="17">
        <v>1448649</v>
      </c>
      <c r="L145" s="42">
        <f t="shared" si="5"/>
        <v>183495.54</v>
      </c>
      <c r="M145" s="19">
        <v>0.65</v>
      </c>
      <c r="N145" s="20">
        <v>0.12666666666666668</v>
      </c>
      <c r="O145" s="20">
        <v>0.18707692307692309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15.75" hidden="1" customHeight="1" x14ac:dyDescent="0.25">
      <c r="A146" s="39" t="str">
        <f t="shared" si="0"/>
        <v>SC4_JOINVILLEDOMINGO ESPETACULAR</v>
      </c>
      <c r="B146" s="39" t="s">
        <v>87</v>
      </c>
      <c r="C146" s="24" t="s">
        <v>75</v>
      </c>
      <c r="D146" s="30" t="s">
        <v>69</v>
      </c>
      <c r="E146" s="32" t="s">
        <v>36</v>
      </c>
      <c r="F146" s="41">
        <f t="shared" si="1"/>
        <v>1707.6</v>
      </c>
      <c r="G146" s="41">
        <f t="shared" si="2"/>
        <v>3699.8</v>
      </c>
      <c r="H146" s="36">
        <v>5692</v>
      </c>
      <c r="I146" s="41">
        <f t="shared" si="3"/>
        <v>8538</v>
      </c>
      <c r="J146" s="41">
        <f t="shared" si="4"/>
        <v>11384</v>
      </c>
      <c r="K146" s="17">
        <v>1448649</v>
      </c>
      <c r="L146" s="42">
        <f t="shared" si="5"/>
        <v>183495.54</v>
      </c>
      <c r="M146" s="19">
        <v>0.65</v>
      </c>
      <c r="N146" s="20">
        <v>0.12666666666666668</v>
      </c>
      <c r="O146" s="20">
        <v>0.18707692307692309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15.75" hidden="1" customHeight="1" x14ac:dyDescent="0.25">
      <c r="A147" s="39" t="str">
        <f t="shared" si="0"/>
        <v>SC4_JOINVILLECÂMERA RECORD</v>
      </c>
      <c r="B147" s="39" t="s">
        <v>87</v>
      </c>
      <c r="C147" s="24" t="s">
        <v>76</v>
      </c>
      <c r="D147" s="30" t="s">
        <v>69</v>
      </c>
      <c r="E147" s="32" t="s">
        <v>47</v>
      </c>
      <c r="F147" s="41">
        <f t="shared" si="1"/>
        <v>653.69999999999993</v>
      </c>
      <c r="G147" s="41">
        <f t="shared" si="2"/>
        <v>1416.3500000000001</v>
      </c>
      <c r="H147" s="36">
        <v>2179</v>
      </c>
      <c r="I147" s="41">
        <f t="shared" si="3"/>
        <v>3268.5</v>
      </c>
      <c r="J147" s="41">
        <f t="shared" si="4"/>
        <v>4358</v>
      </c>
      <c r="K147" s="17">
        <v>1448649</v>
      </c>
      <c r="L147" s="42">
        <f t="shared" si="5"/>
        <v>183495.54</v>
      </c>
      <c r="M147" s="19">
        <v>0.65</v>
      </c>
      <c r="N147" s="20">
        <v>0.12666666666666668</v>
      </c>
      <c r="O147" s="20">
        <v>0.18707692307692309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15.75" hidden="1" customHeight="1" x14ac:dyDescent="0.25">
      <c r="A148" s="39" t="str">
        <f t="shared" si="0"/>
        <v>SC4_JOINVILLESERIE DE DOMINGO</v>
      </c>
      <c r="B148" s="39" t="s">
        <v>87</v>
      </c>
      <c r="C148" s="24" t="s">
        <v>77</v>
      </c>
      <c r="D148" s="30" t="s">
        <v>69</v>
      </c>
      <c r="E148" s="32" t="s">
        <v>78</v>
      </c>
      <c r="F148" s="41">
        <f t="shared" si="1"/>
        <v>301.5</v>
      </c>
      <c r="G148" s="41">
        <f t="shared" si="2"/>
        <v>653.25</v>
      </c>
      <c r="H148" s="36">
        <v>1005</v>
      </c>
      <c r="I148" s="41">
        <f t="shared" si="3"/>
        <v>1507.5</v>
      </c>
      <c r="J148" s="41">
        <f t="shared" si="4"/>
        <v>2010</v>
      </c>
      <c r="K148" s="17">
        <v>1448649</v>
      </c>
      <c r="L148" s="42">
        <f t="shared" si="5"/>
        <v>183495.54</v>
      </c>
      <c r="M148" s="19">
        <v>0.65</v>
      </c>
      <c r="N148" s="20">
        <v>0.12666666666666668</v>
      </c>
      <c r="O148" s="20">
        <v>0.18707692307692309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15.75" hidden="1" customHeight="1" x14ac:dyDescent="0.25">
      <c r="A149" s="39" t="str">
        <f t="shared" si="0"/>
        <v>SC4_JOINVILLEABERTURA / 12H00</v>
      </c>
      <c r="B149" s="39" t="s">
        <v>87</v>
      </c>
      <c r="C149" s="24" t="s">
        <v>79</v>
      </c>
      <c r="D149" s="30" t="s">
        <v>45</v>
      </c>
      <c r="E149" s="32" t="s">
        <v>50</v>
      </c>
      <c r="F149" s="41">
        <f t="shared" si="1"/>
        <v>293.55599999999998</v>
      </c>
      <c r="G149" s="41">
        <f t="shared" si="2"/>
        <v>636.03800000000001</v>
      </c>
      <c r="H149" s="36">
        <v>978.52</v>
      </c>
      <c r="I149" s="41">
        <f t="shared" si="3"/>
        <v>1467.78</v>
      </c>
      <c r="J149" s="41">
        <f t="shared" si="4"/>
        <v>1957.04</v>
      </c>
      <c r="K149" s="17">
        <v>1448649</v>
      </c>
      <c r="L149" s="42">
        <f t="shared" si="5"/>
        <v>155850.48824999863</v>
      </c>
      <c r="M149" s="19">
        <v>0.65</v>
      </c>
      <c r="N149" s="20">
        <v>0.10758333333333239</v>
      </c>
      <c r="O149" s="20">
        <v>0.33515057113186836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15.75" hidden="1" customHeight="1" x14ac:dyDescent="0.25">
      <c r="A150" s="39" t="str">
        <f t="shared" si="0"/>
        <v>SC4_JOINVILLE12H00 / 18H00</v>
      </c>
      <c r="B150" s="39" t="s">
        <v>87</v>
      </c>
      <c r="C150" s="24" t="s">
        <v>80</v>
      </c>
      <c r="D150" s="30" t="s">
        <v>45</v>
      </c>
      <c r="E150" s="32" t="s">
        <v>54</v>
      </c>
      <c r="F150" s="41">
        <f t="shared" si="1"/>
        <v>330.27600000000001</v>
      </c>
      <c r="G150" s="41">
        <f t="shared" si="2"/>
        <v>715.59800000000007</v>
      </c>
      <c r="H150" s="36">
        <v>1100.92</v>
      </c>
      <c r="I150" s="41">
        <f t="shared" si="3"/>
        <v>1651.38</v>
      </c>
      <c r="J150" s="41">
        <f t="shared" si="4"/>
        <v>2201.84</v>
      </c>
      <c r="K150" s="17">
        <v>1448649</v>
      </c>
      <c r="L150" s="42">
        <f t="shared" si="5"/>
        <v>135810.84374999965</v>
      </c>
      <c r="M150" s="19">
        <v>0.65</v>
      </c>
      <c r="N150" s="20">
        <v>9.374999999999975E-2</v>
      </c>
      <c r="O150" s="20">
        <v>0.26946107784430834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15.75" hidden="1" customHeight="1" x14ac:dyDescent="0.25">
      <c r="A151" s="39" t="str">
        <f t="shared" si="0"/>
        <v>SC4_JOINVILLE18H00 / ENCERRAMENTO</v>
      </c>
      <c r="B151" s="39" t="s">
        <v>87</v>
      </c>
      <c r="C151" s="24" t="s">
        <v>81</v>
      </c>
      <c r="D151" s="30" t="s">
        <v>45</v>
      </c>
      <c r="E151" s="32" t="s">
        <v>32</v>
      </c>
      <c r="F151" s="41">
        <f t="shared" si="1"/>
        <v>942.68399999999997</v>
      </c>
      <c r="G151" s="41">
        <f t="shared" si="2"/>
        <v>2042.4820000000002</v>
      </c>
      <c r="H151" s="36">
        <v>3142.28</v>
      </c>
      <c r="I151" s="41">
        <f t="shared" si="3"/>
        <v>4713.42</v>
      </c>
      <c r="J151" s="41">
        <f t="shared" si="4"/>
        <v>6284.56</v>
      </c>
      <c r="K151" s="17">
        <v>1448649</v>
      </c>
      <c r="L151" s="42">
        <f t="shared" si="5"/>
        <v>201000.04874999728</v>
      </c>
      <c r="M151" s="19">
        <v>0.65</v>
      </c>
      <c r="N151" s="20">
        <v>0.13874999999999812</v>
      </c>
      <c r="O151" s="20">
        <v>0.26954832442932664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15.75" hidden="1" customHeight="1" x14ac:dyDescent="0.25">
      <c r="A152" s="39" t="str">
        <f t="shared" si="0"/>
        <v>SC4_JOINVILLEABERTURA / ENCERRAMENTO</v>
      </c>
      <c r="B152" s="39" t="s">
        <v>87</v>
      </c>
      <c r="C152" s="24" t="s">
        <v>82</v>
      </c>
      <c r="D152" s="30" t="s">
        <v>45</v>
      </c>
      <c r="E152" s="32" t="s">
        <v>50</v>
      </c>
      <c r="F152" s="41">
        <f t="shared" si="1"/>
        <v>684.62399999999991</v>
      </c>
      <c r="G152" s="41">
        <f t="shared" si="2"/>
        <v>1483.3520000000001</v>
      </c>
      <c r="H152" s="36">
        <v>2282.08</v>
      </c>
      <c r="I152" s="41">
        <f t="shared" si="3"/>
        <v>3423.12</v>
      </c>
      <c r="J152" s="41">
        <f t="shared" si="4"/>
        <v>4564.16</v>
      </c>
      <c r="K152" s="17">
        <v>1448649</v>
      </c>
      <c r="L152" s="42">
        <f t="shared" si="5"/>
        <v>171876.16781249861</v>
      </c>
      <c r="M152" s="19">
        <v>0.65</v>
      </c>
      <c r="N152" s="20">
        <v>0.11864583333333237</v>
      </c>
      <c r="O152" s="20">
        <v>0.29433425931907042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15.75" hidden="1" customHeight="1" x14ac:dyDescent="0.25">
      <c r="A153" s="43" t="str">
        <f t="shared" si="0"/>
        <v>SC5_BLUMENAUSC NO AR</v>
      </c>
      <c r="B153" s="43" t="s">
        <v>89</v>
      </c>
      <c r="C153" s="24" t="s">
        <v>16</v>
      </c>
      <c r="D153" s="30" t="s">
        <v>17</v>
      </c>
      <c r="E153" s="30" t="s">
        <v>18</v>
      </c>
      <c r="F153" s="44">
        <f t="shared" si="1"/>
        <v>213.678</v>
      </c>
      <c r="G153" s="44">
        <f t="shared" si="2"/>
        <v>462.96899999999999</v>
      </c>
      <c r="H153" s="35">
        <v>712.26</v>
      </c>
      <c r="I153" s="44">
        <f t="shared" si="3"/>
        <v>1068.3899999999999</v>
      </c>
      <c r="J153" s="44">
        <f t="shared" si="4"/>
        <v>1424.52</v>
      </c>
      <c r="K153" s="17">
        <v>980731</v>
      </c>
      <c r="L153" s="45">
        <f t="shared" si="5"/>
        <v>120629.913</v>
      </c>
      <c r="M153" s="19">
        <v>0.65</v>
      </c>
      <c r="N153" s="20">
        <v>0.123</v>
      </c>
      <c r="O153" s="20">
        <v>0.31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15.75" hidden="1" customHeight="1" x14ac:dyDescent="0.25">
      <c r="A154" s="43" t="str">
        <f t="shared" si="0"/>
        <v>SC5_BLUMENAUFALA BRASIL</v>
      </c>
      <c r="B154" s="43" t="s">
        <v>89</v>
      </c>
      <c r="C154" s="24" t="s">
        <v>19</v>
      </c>
      <c r="D154" s="30" t="s">
        <v>17</v>
      </c>
      <c r="E154" s="30" t="s">
        <v>20</v>
      </c>
      <c r="F154" s="44">
        <f t="shared" si="1"/>
        <v>542.1</v>
      </c>
      <c r="G154" s="44">
        <f t="shared" si="2"/>
        <v>903.5</v>
      </c>
      <c r="H154" s="36">
        <v>1807</v>
      </c>
      <c r="I154" s="44">
        <f t="shared" si="3"/>
        <v>2710.5</v>
      </c>
      <c r="J154" s="44">
        <f t="shared" si="4"/>
        <v>3614</v>
      </c>
      <c r="K154" s="17">
        <v>980731</v>
      </c>
      <c r="L154" s="45">
        <f t="shared" si="5"/>
        <v>91207.982999999993</v>
      </c>
      <c r="M154" s="19">
        <v>0.5</v>
      </c>
      <c r="N154" s="20">
        <v>9.2999999999999999E-2</v>
      </c>
      <c r="O154" s="20">
        <v>0.311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15.75" hidden="1" customHeight="1" x14ac:dyDescent="0.25">
      <c r="A155" s="43" t="str">
        <f t="shared" si="0"/>
        <v>SC5_BLUMENAUHOJE EM DIA</v>
      </c>
      <c r="B155" s="43" t="s">
        <v>89</v>
      </c>
      <c r="C155" s="24" t="s">
        <v>21</v>
      </c>
      <c r="D155" s="30" t="s">
        <v>17</v>
      </c>
      <c r="E155" s="30" t="s">
        <v>22</v>
      </c>
      <c r="F155" s="44">
        <f t="shared" si="1"/>
        <v>645.6</v>
      </c>
      <c r="G155" s="44">
        <f t="shared" si="2"/>
        <v>1076</v>
      </c>
      <c r="H155" s="36">
        <v>2152</v>
      </c>
      <c r="I155" s="44">
        <f t="shared" si="3"/>
        <v>3228</v>
      </c>
      <c r="J155" s="44">
        <f t="shared" si="4"/>
        <v>4304</v>
      </c>
      <c r="K155" s="17">
        <v>980731</v>
      </c>
      <c r="L155" s="45">
        <f t="shared" si="5"/>
        <v>114745.527</v>
      </c>
      <c r="M155" s="19">
        <v>0.5</v>
      </c>
      <c r="N155" s="20">
        <v>0.11700000000000001</v>
      </c>
      <c r="O155" s="20">
        <v>0.34100000000000003</v>
      </c>
      <c r="P155" s="10"/>
      <c r="Q155" s="10"/>
      <c r="R155" s="10"/>
    </row>
    <row r="156" spans="1:35" ht="15.75" hidden="1" customHeight="1" x14ac:dyDescent="0.25">
      <c r="A156" s="43" t="str">
        <f t="shared" si="0"/>
        <v>SC5_BLUMENAUBALANÇO GERAL SC</v>
      </c>
      <c r="B156" s="43" t="s">
        <v>89</v>
      </c>
      <c r="C156" s="24" t="s">
        <v>23</v>
      </c>
      <c r="D156" s="30" t="s">
        <v>17</v>
      </c>
      <c r="E156" s="32" t="s">
        <v>24</v>
      </c>
      <c r="F156" s="44">
        <f t="shared" si="1"/>
        <v>808.49423999999988</v>
      </c>
      <c r="G156" s="44">
        <f t="shared" si="2"/>
        <v>1751.7375199999999</v>
      </c>
      <c r="H156" s="35">
        <v>2694.9807999999998</v>
      </c>
      <c r="I156" s="44">
        <f t="shared" si="3"/>
        <v>4042.4712</v>
      </c>
      <c r="J156" s="44">
        <f t="shared" si="4"/>
        <v>5389.9615999999996</v>
      </c>
      <c r="K156" s="17">
        <v>980731</v>
      </c>
      <c r="L156" s="45">
        <f t="shared" si="5"/>
        <v>141225.264</v>
      </c>
      <c r="M156" s="19">
        <v>0.65</v>
      </c>
      <c r="N156" s="20">
        <v>0.14399999999999999</v>
      </c>
      <c r="O156" s="20">
        <v>0.35399999999999998</v>
      </c>
      <c r="P156" s="10"/>
      <c r="Q156" s="10"/>
      <c r="R156" s="10"/>
    </row>
    <row r="157" spans="1:35" ht="15.75" hidden="1" customHeight="1" x14ac:dyDescent="0.25">
      <c r="A157" s="43" t="str">
        <f t="shared" si="0"/>
        <v>SC5_BLUMENAUTRIBUNA DO POVO</v>
      </c>
      <c r="B157" s="43" t="s">
        <v>89</v>
      </c>
      <c r="C157" s="24" t="s">
        <v>88</v>
      </c>
      <c r="D157" s="30" t="s">
        <v>17</v>
      </c>
      <c r="E157" s="32" t="s">
        <v>85</v>
      </c>
      <c r="F157" s="44">
        <f t="shared" si="1"/>
        <v>608.42831999999999</v>
      </c>
      <c r="G157" s="44">
        <f t="shared" si="2"/>
        <v>1318.26136</v>
      </c>
      <c r="H157" s="35">
        <v>2028.0944</v>
      </c>
      <c r="I157" s="44">
        <f t="shared" si="3"/>
        <v>3042.1415999999999</v>
      </c>
      <c r="J157" s="44">
        <f t="shared" si="4"/>
        <v>4056.1887999999999</v>
      </c>
      <c r="K157" s="17">
        <v>980731</v>
      </c>
      <c r="L157" s="45">
        <f t="shared" si="5"/>
        <v>147109.65</v>
      </c>
      <c r="M157" s="19">
        <v>0.65</v>
      </c>
      <c r="N157" s="20">
        <v>0.15</v>
      </c>
      <c r="O157" s="20">
        <v>0.35</v>
      </c>
      <c r="P157" s="10"/>
      <c r="Q157" s="10"/>
      <c r="R157" s="10"/>
    </row>
    <row r="158" spans="1:35" ht="15.75" hidden="1" customHeight="1" x14ac:dyDescent="0.25">
      <c r="A158" s="43" t="str">
        <f t="shared" si="0"/>
        <v>SC5_BLUMENAUVER MAIS</v>
      </c>
      <c r="B158" s="43" t="s">
        <v>89</v>
      </c>
      <c r="C158" s="24" t="s">
        <v>84</v>
      </c>
      <c r="D158" s="30" t="s">
        <v>17</v>
      </c>
      <c r="E158" s="32" t="s">
        <v>85</v>
      </c>
      <c r="F158" s="44">
        <f t="shared" si="1"/>
        <v>565.69272000000001</v>
      </c>
      <c r="G158" s="44">
        <f t="shared" si="2"/>
        <v>1225.6675600000001</v>
      </c>
      <c r="H158" s="37">
        <v>1885.6424</v>
      </c>
      <c r="I158" s="44">
        <f t="shared" si="3"/>
        <v>2828.4636</v>
      </c>
      <c r="J158" s="44">
        <f t="shared" si="4"/>
        <v>3771.2847999999999</v>
      </c>
      <c r="K158" s="17">
        <v>980731</v>
      </c>
      <c r="L158" s="45">
        <f t="shared" si="5"/>
        <v>143186.726</v>
      </c>
      <c r="M158" s="19">
        <v>0.65</v>
      </c>
      <c r="N158" s="20">
        <v>0.14599999999999999</v>
      </c>
      <c r="O158" s="20">
        <v>0.38500000000000001</v>
      </c>
      <c r="P158" s="10"/>
      <c r="Q158" s="10"/>
      <c r="R158" s="10"/>
    </row>
    <row r="159" spans="1:35" ht="15.75" hidden="1" customHeight="1" x14ac:dyDescent="0.25">
      <c r="A159" s="43" t="str">
        <f t="shared" si="0"/>
        <v>SC5_BLUMENAUNOVELA DA TARDE 1</v>
      </c>
      <c r="B159" s="43" t="s">
        <v>89</v>
      </c>
      <c r="C159" s="24" t="s">
        <v>27</v>
      </c>
      <c r="D159" s="30" t="s">
        <v>17</v>
      </c>
      <c r="E159" s="32" t="s">
        <v>28</v>
      </c>
      <c r="F159" s="44">
        <f t="shared" si="1"/>
        <v>832.19999999999993</v>
      </c>
      <c r="G159" s="44">
        <f t="shared" si="2"/>
        <v>1387</v>
      </c>
      <c r="H159" s="36">
        <v>2774</v>
      </c>
      <c r="I159" s="44">
        <f t="shared" si="3"/>
        <v>4161</v>
      </c>
      <c r="J159" s="44">
        <f t="shared" si="4"/>
        <v>5548</v>
      </c>
      <c r="K159" s="17">
        <v>980731</v>
      </c>
      <c r="L159" s="45">
        <f t="shared" si="5"/>
        <v>116706.989</v>
      </c>
      <c r="M159" s="19">
        <v>0.5</v>
      </c>
      <c r="N159" s="20">
        <v>0.11899999999999999</v>
      </c>
      <c r="O159" s="20">
        <v>0.30499999999999999</v>
      </c>
      <c r="P159" s="10"/>
      <c r="Q159" s="10"/>
      <c r="R159" s="10"/>
    </row>
    <row r="160" spans="1:35" ht="15.75" hidden="1" customHeight="1" x14ac:dyDescent="0.25">
      <c r="A160" s="43" t="str">
        <f t="shared" si="0"/>
        <v>SC5_BLUMENAUCIDADE ALERTA NACIONAL</v>
      </c>
      <c r="B160" s="43" t="s">
        <v>89</v>
      </c>
      <c r="C160" s="24" t="s">
        <v>29</v>
      </c>
      <c r="D160" s="30" t="s">
        <v>17</v>
      </c>
      <c r="E160" s="32" t="s">
        <v>30</v>
      </c>
      <c r="F160" s="44">
        <f t="shared" si="1"/>
        <v>631.5</v>
      </c>
      <c r="G160" s="44">
        <f t="shared" si="2"/>
        <v>1368.25</v>
      </c>
      <c r="H160" s="36">
        <v>2105</v>
      </c>
      <c r="I160" s="44">
        <f t="shared" si="3"/>
        <v>3157.5</v>
      </c>
      <c r="J160" s="44">
        <f t="shared" si="4"/>
        <v>4210</v>
      </c>
      <c r="K160" s="17">
        <v>980731</v>
      </c>
      <c r="L160" s="45">
        <f t="shared" si="5"/>
        <v>94150.176000000007</v>
      </c>
      <c r="M160" s="19">
        <v>0.65</v>
      </c>
      <c r="N160" s="20">
        <v>9.6000000000000002E-2</v>
      </c>
      <c r="O160" s="20">
        <v>0.23499999999999999</v>
      </c>
      <c r="P160" s="10"/>
      <c r="Q160" s="10"/>
      <c r="R160" s="10"/>
    </row>
    <row r="161" spans="1:18" ht="15.75" hidden="1" customHeight="1" x14ac:dyDescent="0.25">
      <c r="A161" s="43" t="str">
        <f t="shared" si="0"/>
        <v>SC5_BLUMENAUCIDADE ALERTA SC</v>
      </c>
      <c r="B161" s="43" t="s">
        <v>89</v>
      </c>
      <c r="C161" s="24" t="s">
        <v>31</v>
      </c>
      <c r="D161" s="30" t="s">
        <v>17</v>
      </c>
      <c r="E161" s="32" t="s">
        <v>32</v>
      </c>
      <c r="F161" s="44">
        <f t="shared" si="1"/>
        <v>607.79519999999991</v>
      </c>
      <c r="G161" s="44">
        <f t="shared" si="2"/>
        <v>1316.8896</v>
      </c>
      <c r="H161" s="37">
        <v>2025.9839999999999</v>
      </c>
      <c r="I161" s="44">
        <f t="shared" si="3"/>
        <v>3038.9759999999997</v>
      </c>
      <c r="J161" s="44">
        <f t="shared" si="4"/>
        <v>4051.9679999999998</v>
      </c>
      <c r="K161" s="17">
        <v>980731</v>
      </c>
      <c r="L161" s="45">
        <f t="shared" si="5"/>
        <v>163782.07700000002</v>
      </c>
      <c r="M161" s="19">
        <v>0.65</v>
      </c>
      <c r="N161" s="20">
        <v>0.16700000000000001</v>
      </c>
      <c r="O161" s="20">
        <v>0.32</v>
      </c>
      <c r="P161" s="10"/>
      <c r="Q161" s="10"/>
      <c r="R161" s="10"/>
    </row>
    <row r="162" spans="1:18" ht="15.75" hidden="1" customHeight="1" x14ac:dyDescent="0.25">
      <c r="A162" s="43" t="str">
        <f t="shared" si="0"/>
        <v>SC5_BLUMENAUND NOTÍCIAS</v>
      </c>
      <c r="B162" s="43" t="s">
        <v>89</v>
      </c>
      <c r="C162" s="24" t="s">
        <v>33</v>
      </c>
      <c r="D162" s="30" t="s">
        <v>17</v>
      </c>
      <c r="E162" s="32" t="s">
        <v>34</v>
      </c>
      <c r="F162" s="44">
        <f t="shared" si="1"/>
        <v>1059.8428799999999</v>
      </c>
      <c r="G162" s="44">
        <f t="shared" si="2"/>
        <v>2296.3262399999999</v>
      </c>
      <c r="H162" s="37">
        <v>3532.8095999999996</v>
      </c>
      <c r="I162" s="44">
        <f t="shared" si="3"/>
        <v>5299.2143999999989</v>
      </c>
      <c r="J162" s="44">
        <f t="shared" si="4"/>
        <v>7065.6191999999992</v>
      </c>
      <c r="K162" s="17">
        <v>980731</v>
      </c>
      <c r="L162" s="45">
        <f t="shared" si="5"/>
        <v>122591.375</v>
      </c>
      <c r="M162" s="19">
        <v>0.65</v>
      </c>
      <c r="N162" s="20">
        <v>0.125</v>
      </c>
      <c r="O162" s="20">
        <v>0.26500000000000001</v>
      </c>
      <c r="P162" s="10"/>
      <c r="Q162" s="10"/>
      <c r="R162" s="10"/>
    </row>
    <row r="163" spans="1:18" ht="15.75" hidden="1" customHeight="1" x14ac:dyDescent="0.25">
      <c r="A163" s="43" t="str">
        <f t="shared" si="0"/>
        <v>SC5_BLUMENAUJORNAL DA RECORD</v>
      </c>
      <c r="B163" s="43" t="s">
        <v>89</v>
      </c>
      <c r="C163" s="24" t="s">
        <v>35</v>
      </c>
      <c r="D163" s="30" t="s">
        <v>17</v>
      </c>
      <c r="E163" s="32" t="s">
        <v>36</v>
      </c>
      <c r="F163" s="44">
        <f t="shared" si="1"/>
        <v>1567.8</v>
      </c>
      <c r="G163" s="44">
        <f t="shared" si="2"/>
        <v>3396.9</v>
      </c>
      <c r="H163" s="36">
        <v>5226</v>
      </c>
      <c r="I163" s="44">
        <f t="shared" si="3"/>
        <v>7839</v>
      </c>
      <c r="J163" s="44">
        <f t="shared" si="4"/>
        <v>10452</v>
      </c>
      <c r="K163" s="17">
        <v>980731</v>
      </c>
      <c r="L163" s="45">
        <f t="shared" si="5"/>
        <v>145148.18799999999</v>
      </c>
      <c r="M163" s="19">
        <v>0.65</v>
      </c>
      <c r="N163" s="20">
        <v>0.14799999999999999</v>
      </c>
      <c r="O163" s="20">
        <v>0.25600000000000001</v>
      </c>
      <c r="P163" s="10"/>
      <c r="Q163" s="10"/>
      <c r="R163" s="10"/>
    </row>
    <row r="164" spans="1:18" ht="15.75" hidden="1" customHeight="1" x14ac:dyDescent="0.25">
      <c r="A164" s="43" t="str">
        <f t="shared" si="0"/>
        <v>SC5_BLUMENAUNOVELA 3</v>
      </c>
      <c r="B164" s="43" t="s">
        <v>89</v>
      </c>
      <c r="C164" s="24" t="s">
        <v>37</v>
      </c>
      <c r="D164" s="30" t="s">
        <v>17</v>
      </c>
      <c r="E164" s="32" t="s">
        <v>38</v>
      </c>
      <c r="F164" s="44">
        <f t="shared" si="1"/>
        <v>921.59999999999991</v>
      </c>
      <c r="G164" s="44">
        <f t="shared" si="2"/>
        <v>1996.8000000000002</v>
      </c>
      <c r="H164" s="36">
        <v>3072</v>
      </c>
      <c r="I164" s="44">
        <f t="shared" si="3"/>
        <v>4608</v>
      </c>
      <c r="J164" s="44">
        <f t="shared" si="4"/>
        <v>6144</v>
      </c>
      <c r="K164" s="17">
        <v>980731</v>
      </c>
      <c r="L164" s="45">
        <f t="shared" si="5"/>
        <v>111803.334</v>
      </c>
      <c r="M164" s="19">
        <v>0.65</v>
      </c>
      <c r="N164" s="20">
        <v>0.114</v>
      </c>
      <c r="O164" s="20">
        <v>0.22600000000000001</v>
      </c>
      <c r="P164" s="10"/>
      <c r="Q164" s="10"/>
      <c r="R164" s="10"/>
    </row>
    <row r="165" spans="1:18" ht="15.75" hidden="1" customHeight="1" x14ac:dyDescent="0.25">
      <c r="A165" s="43" t="str">
        <f t="shared" si="0"/>
        <v>SC5_BLUMENAUNOVELA 22HS</v>
      </c>
      <c r="B165" s="43" t="s">
        <v>89</v>
      </c>
      <c r="C165" s="24" t="s">
        <v>39</v>
      </c>
      <c r="D165" s="30" t="s">
        <v>17</v>
      </c>
      <c r="E165" s="32" t="s">
        <v>40</v>
      </c>
      <c r="F165" s="44">
        <f t="shared" si="1"/>
        <v>723.3</v>
      </c>
      <c r="G165" s="44">
        <f t="shared" si="2"/>
        <v>1567.15</v>
      </c>
      <c r="H165" s="36">
        <v>2411</v>
      </c>
      <c r="I165" s="44">
        <f t="shared" si="3"/>
        <v>3616.5</v>
      </c>
      <c r="J165" s="44">
        <f t="shared" si="4"/>
        <v>4822</v>
      </c>
      <c r="K165" s="17">
        <v>980731</v>
      </c>
      <c r="L165" s="45">
        <f t="shared" si="5"/>
        <v>92188.714000000007</v>
      </c>
      <c r="M165" s="19">
        <v>0.65</v>
      </c>
      <c r="N165" s="20">
        <v>9.4E-2</v>
      </c>
      <c r="O165" s="20">
        <v>0.221</v>
      </c>
      <c r="P165" s="10"/>
      <c r="Q165" s="10"/>
      <c r="R165" s="10"/>
    </row>
    <row r="166" spans="1:18" ht="15.75" hidden="1" customHeight="1" x14ac:dyDescent="0.25">
      <c r="A166" s="43" t="str">
        <f t="shared" si="0"/>
        <v>SC5_BLUMENAUREALITY SHOW 1</v>
      </c>
      <c r="B166" s="43" t="s">
        <v>89</v>
      </c>
      <c r="C166" s="24" t="s">
        <v>41</v>
      </c>
      <c r="D166" s="30" t="s">
        <v>17</v>
      </c>
      <c r="E166" s="32" t="s">
        <v>42</v>
      </c>
      <c r="F166" s="44">
        <f t="shared" si="1"/>
        <v>820.5</v>
      </c>
      <c r="G166" s="44">
        <f t="shared" si="2"/>
        <v>1777.75</v>
      </c>
      <c r="H166" s="36">
        <v>2735</v>
      </c>
      <c r="I166" s="44">
        <f t="shared" si="3"/>
        <v>4102.5</v>
      </c>
      <c r="J166" s="44">
        <f t="shared" si="4"/>
        <v>5470</v>
      </c>
      <c r="K166" s="17">
        <v>980731</v>
      </c>
      <c r="L166" s="45">
        <f t="shared" si="5"/>
        <v>63747.514999999999</v>
      </c>
      <c r="M166" s="19">
        <v>0.65</v>
      </c>
      <c r="N166" s="20">
        <v>6.5000000000000002E-2</v>
      </c>
      <c r="O166" s="20">
        <v>0.23799999999999999</v>
      </c>
      <c r="P166" s="10"/>
      <c r="Q166" s="10"/>
      <c r="R166" s="10"/>
    </row>
    <row r="167" spans="1:18" ht="15.75" hidden="1" customHeight="1" x14ac:dyDescent="0.25">
      <c r="A167" s="43" t="str">
        <f t="shared" si="0"/>
        <v>SC5_BLUMENAUREALITY SHOW 2 - A FAZENDA</v>
      </c>
      <c r="B167" s="43" t="s">
        <v>89</v>
      </c>
      <c r="C167" s="12" t="s">
        <v>43</v>
      </c>
      <c r="D167" s="30" t="s">
        <v>17</v>
      </c>
      <c r="E167" s="32" t="s">
        <v>42</v>
      </c>
      <c r="F167" s="44">
        <f t="shared" si="1"/>
        <v>1190.7</v>
      </c>
      <c r="G167" s="44">
        <f t="shared" si="2"/>
        <v>2579.85</v>
      </c>
      <c r="H167" s="36">
        <v>3969</v>
      </c>
      <c r="I167" s="44">
        <f t="shared" si="3"/>
        <v>5953.5</v>
      </c>
      <c r="J167" s="44">
        <f t="shared" si="4"/>
        <v>7938</v>
      </c>
      <c r="K167" s="17">
        <v>980731</v>
      </c>
      <c r="L167" s="45">
        <f t="shared" si="5"/>
        <v>63747.514999999999</v>
      </c>
      <c r="M167" s="19">
        <v>0.65</v>
      </c>
      <c r="N167" s="20">
        <v>6.5000000000000002E-2</v>
      </c>
      <c r="O167" s="20">
        <v>0.23799999999999999</v>
      </c>
      <c r="P167" s="10"/>
      <c r="Q167" s="10"/>
      <c r="R167" s="10"/>
    </row>
    <row r="168" spans="1:18" ht="15.75" hidden="1" customHeight="1" x14ac:dyDescent="0.25">
      <c r="A168" s="43" t="str">
        <f t="shared" si="0"/>
        <v>SC5_BLUMENAUREALITY SHOW 3 - Quilos Mortais</v>
      </c>
      <c r="B168" s="43" t="s">
        <v>89</v>
      </c>
      <c r="C168" s="12" t="s">
        <v>44</v>
      </c>
      <c r="D168" s="30" t="s">
        <v>45</v>
      </c>
      <c r="E168" s="32" t="s">
        <v>42</v>
      </c>
      <c r="F168" s="44">
        <f t="shared" si="1"/>
        <v>532.5</v>
      </c>
      <c r="G168" s="44">
        <f t="shared" si="2"/>
        <v>1153.75</v>
      </c>
      <c r="H168" s="36">
        <v>1775</v>
      </c>
      <c r="I168" s="44">
        <f t="shared" si="3"/>
        <v>2662.5</v>
      </c>
      <c r="J168" s="44">
        <f t="shared" si="4"/>
        <v>3550</v>
      </c>
      <c r="K168" s="17">
        <v>980731</v>
      </c>
      <c r="L168" s="45">
        <f t="shared" si="5"/>
        <v>63747.514999999999</v>
      </c>
      <c r="M168" s="19">
        <v>0.65</v>
      </c>
      <c r="N168" s="20">
        <v>6.5000000000000002E-2</v>
      </c>
      <c r="O168" s="20">
        <v>0.23799999999999999</v>
      </c>
      <c r="P168" s="10"/>
      <c r="Q168" s="10"/>
      <c r="R168" s="10"/>
    </row>
    <row r="169" spans="1:18" ht="15.75" hidden="1" customHeight="1" x14ac:dyDescent="0.25">
      <c r="A169" s="43" t="str">
        <f t="shared" si="0"/>
        <v>SC5_BLUMENAUSÉRIE PREMIUM</v>
      </c>
      <c r="B169" s="43" t="s">
        <v>89</v>
      </c>
      <c r="C169" s="24" t="s">
        <v>46</v>
      </c>
      <c r="D169" s="30" t="s">
        <v>17</v>
      </c>
      <c r="E169" s="32" t="s">
        <v>47</v>
      </c>
      <c r="F169" s="44">
        <f t="shared" si="1"/>
        <v>578.4</v>
      </c>
      <c r="G169" s="44">
        <f t="shared" si="2"/>
        <v>1253.2</v>
      </c>
      <c r="H169" s="36">
        <v>1928</v>
      </c>
      <c r="I169" s="44">
        <f t="shared" si="3"/>
        <v>2892</v>
      </c>
      <c r="J169" s="44">
        <f t="shared" si="4"/>
        <v>3856</v>
      </c>
      <c r="K169" s="17">
        <v>980731</v>
      </c>
      <c r="L169" s="45">
        <f t="shared" si="5"/>
        <v>50998.011999999995</v>
      </c>
      <c r="M169" s="19">
        <v>0.65</v>
      </c>
      <c r="N169" s="20">
        <v>5.1999999999999998E-2</v>
      </c>
      <c r="O169" s="20">
        <v>0.252</v>
      </c>
      <c r="P169" s="10"/>
      <c r="Q169" s="10"/>
      <c r="R169" s="10"/>
    </row>
    <row r="170" spans="1:18" ht="15.75" hidden="1" customHeight="1" x14ac:dyDescent="0.25">
      <c r="A170" s="43" t="str">
        <f t="shared" si="0"/>
        <v>SC5_BLUMENAUBRASIL CAMINHONEIRO</v>
      </c>
      <c r="B170" s="43" t="s">
        <v>89</v>
      </c>
      <c r="C170" s="24" t="s">
        <v>48</v>
      </c>
      <c r="D170" s="30" t="s">
        <v>49</v>
      </c>
      <c r="E170" s="32" t="s">
        <v>50</v>
      </c>
      <c r="F170" s="44">
        <f t="shared" si="1"/>
        <v>436.5</v>
      </c>
      <c r="G170" s="44">
        <f t="shared" si="2"/>
        <v>727.5</v>
      </c>
      <c r="H170" s="36">
        <v>1455</v>
      </c>
      <c r="I170" s="44">
        <f t="shared" si="3"/>
        <v>2182.5</v>
      </c>
      <c r="J170" s="44">
        <f t="shared" si="4"/>
        <v>2910</v>
      </c>
      <c r="K170" s="17">
        <v>980731</v>
      </c>
      <c r="L170" s="45">
        <f t="shared" si="5"/>
        <v>123000.01291666667</v>
      </c>
      <c r="M170" s="19">
        <v>0.5</v>
      </c>
      <c r="N170" s="20">
        <v>0.12541666666666668</v>
      </c>
      <c r="O170" s="20">
        <v>0.21875</v>
      </c>
      <c r="P170" s="10"/>
      <c r="Q170" s="10"/>
      <c r="R170" s="10"/>
    </row>
    <row r="171" spans="1:18" ht="15.75" hidden="1" customHeight="1" x14ac:dyDescent="0.25">
      <c r="A171" s="43" t="str">
        <f t="shared" si="0"/>
        <v>SC5_BLUMENAUFALA BRASIL - EDIÇÃO DE SÁBADO</v>
      </c>
      <c r="B171" s="43" t="s">
        <v>89</v>
      </c>
      <c r="C171" s="24" t="s">
        <v>51</v>
      </c>
      <c r="D171" s="30" t="s">
        <v>49</v>
      </c>
      <c r="E171" s="32" t="s">
        <v>52</v>
      </c>
      <c r="F171" s="44">
        <f t="shared" si="1"/>
        <v>484.5</v>
      </c>
      <c r="G171" s="44">
        <f t="shared" si="2"/>
        <v>807.5</v>
      </c>
      <c r="H171" s="36">
        <v>1615</v>
      </c>
      <c r="I171" s="44">
        <f t="shared" si="3"/>
        <v>2422.5</v>
      </c>
      <c r="J171" s="44">
        <f t="shared" si="4"/>
        <v>3230</v>
      </c>
      <c r="K171" s="17">
        <v>980731</v>
      </c>
      <c r="L171" s="45">
        <f t="shared" si="5"/>
        <v>123000.01291666667</v>
      </c>
      <c r="M171" s="19">
        <v>0.5</v>
      </c>
      <c r="N171" s="20">
        <v>0.12541666666666668</v>
      </c>
      <c r="O171" s="20">
        <v>0.21875</v>
      </c>
      <c r="P171" s="10"/>
      <c r="Q171" s="10"/>
      <c r="R171" s="10"/>
    </row>
    <row r="172" spans="1:18" ht="15.75" hidden="1" customHeight="1" x14ac:dyDescent="0.25">
      <c r="A172" s="43" t="str">
        <f t="shared" si="0"/>
        <v>SC5_BLUMENAUBALANÇO GERAL SC - ED SÁBADO - ESTADUAL (1)</v>
      </c>
      <c r="B172" s="43" t="s">
        <v>89</v>
      </c>
      <c r="C172" s="24" t="s">
        <v>53</v>
      </c>
      <c r="D172" s="30" t="s">
        <v>49</v>
      </c>
      <c r="E172" s="32" t="s">
        <v>54</v>
      </c>
      <c r="F172" s="44">
        <f t="shared" si="1"/>
        <v>808.49423999999988</v>
      </c>
      <c r="G172" s="44">
        <f t="shared" si="2"/>
        <v>1751.7375199999999</v>
      </c>
      <c r="H172" s="37">
        <v>2694.9807999999998</v>
      </c>
      <c r="I172" s="44">
        <f t="shared" si="3"/>
        <v>4042.4712</v>
      </c>
      <c r="J172" s="44">
        <f t="shared" si="4"/>
        <v>5389.9615999999996</v>
      </c>
      <c r="K172" s="17">
        <v>980731</v>
      </c>
      <c r="L172" s="45">
        <f t="shared" si="5"/>
        <v>123000.01291666667</v>
      </c>
      <c r="M172" s="19">
        <v>0.65</v>
      </c>
      <c r="N172" s="20">
        <v>0.12541666666666668</v>
      </c>
      <c r="O172" s="20">
        <v>0.21875</v>
      </c>
      <c r="P172" s="10"/>
      <c r="Q172" s="10"/>
      <c r="R172" s="10"/>
    </row>
    <row r="173" spans="1:18" ht="15.75" hidden="1" customHeight="1" x14ac:dyDescent="0.25">
      <c r="A173" s="43" t="str">
        <f t="shared" si="0"/>
        <v>SC5_BLUMENAUCLUBE DA BOLA</v>
      </c>
      <c r="B173" s="43" t="s">
        <v>89</v>
      </c>
      <c r="C173" s="24" t="s">
        <v>55</v>
      </c>
      <c r="D173" s="30" t="s">
        <v>49</v>
      </c>
      <c r="E173" s="32" t="s">
        <v>56</v>
      </c>
      <c r="F173" s="44">
        <f t="shared" si="1"/>
        <v>754.36248000000001</v>
      </c>
      <c r="G173" s="44">
        <f t="shared" si="2"/>
        <v>1634.4520400000001</v>
      </c>
      <c r="H173" s="35">
        <v>2514.5416</v>
      </c>
      <c r="I173" s="44">
        <f t="shared" si="3"/>
        <v>3771.8123999999998</v>
      </c>
      <c r="J173" s="44">
        <f t="shared" si="4"/>
        <v>5029.0832</v>
      </c>
      <c r="K173" s="17">
        <v>980731</v>
      </c>
      <c r="L173" s="45">
        <f t="shared" si="5"/>
        <v>123000.01291666667</v>
      </c>
      <c r="M173" s="19">
        <v>0.65</v>
      </c>
      <c r="N173" s="20">
        <v>0.12541666666666668</v>
      </c>
      <c r="O173" s="20">
        <v>0.21875</v>
      </c>
      <c r="P173" s="10"/>
      <c r="Q173" s="10"/>
      <c r="R173" s="10"/>
    </row>
    <row r="174" spans="1:18" ht="15.75" hidden="1" customHeight="1" x14ac:dyDescent="0.25">
      <c r="A174" s="43" t="str">
        <f t="shared" si="0"/>
        <v>SC5_BLUMENAUCINE AVENTURA</v>
      </c>
      <c r="B174" s="43" t="s">
        <v>89</v>
      </c>
      <c r="C174" s="24" t="s">
        <v>57</v>
      </c>
      <c r="D174" s="30" t="s">
        <v>49</v>
      </c>
      <c r="E174" s="32" t="s">
        <v>58</v>
      </c>
      <c r="F174" s="44">
        <f t="shared" si="1"/>
        <v>339</v>
      </c>
      <c r="G174" s="44">
        <f t="shared" si="2"/>
        <v>734.5</v>
      </c>
      <c r="H174" s="36">
        <v>1130</v>
      </c>
      <c r="I174" s="44">
        <f t="shared" si="3"/>
        <v>1695</v>
      </c>
      <c r="J174" s="44">
        <f t="shared" si="4"/>
        <v>2260</v>
      </c>
      <c r="K174" s="17">
        <v>980731</v>
      </c>
      <c r="L174" s="45">
        <f t="shared" si="5"/>
        <v>123000.01291666667</v>
      </c>
      <c r="M174" s="19">
        <v>0.65</v>
      </c>
      <c r="N174" s="20">
        <v>0.12541666666666668</v>
      </c>
      <c r="O174" s="20">
        <v>0.21875</v>
      </c>
      <c r="P174" s="10"/>
      <c r="Q174" s="10"/>
      <c r="R174" s="10"/>
    </row>
    <row r="175" spans="1:18" ht="15.75" hidden="1" customHeight="1" x14ac:dyDescent="0.25">
      <c r="A175" s="43" t="str">
        <f t="shared" si="0"/>
        <v>SC5_BLUMENAUCIDADE ALERTA - EDIÇÃO DE SÁBADO 1</v>
      </c>
      <c r="B175" s="43" t="s">
        <v>89</v>
      </c>
      <c r="C175" s="24" t="s">
        <v>59</v>
      </c>
      <c r="D175" s="30" t="s">
        <v>49</v>
      </c>
      <c r="E175" s="32" t="s">
        <v>60</v>
      </c>
      <c r="F175" s="44">
        <f t="shared" si="1"/>
        <v>592.5</v>
      </c>
      <c r="G175" s="44">
        <f t="shared" si="2"/>
        <v>1283.75</v>
      </c>
      <c r="H175" s="36">
        <v>1975</v>
      </c>
      <c r="I175" s="44">
        <f t="shared" si="3"/>
        <v>2962.5</v>
      </c>
      <c r="J175" s="44">
        <f t="shared" si="4"/>
        <v>3950</v>
      </c>
      <c r="K175" s="17">
        <v>980731</v>
      </c>
      <c r="L175" s="45">
        <f t="shared" si="5"/>
        <v>123000.01291666667</v>
      </c>
      <c r="M175" s="19">
        <v>0.65</v>
      </c>
      <c r="N175" s="20">
        <v>0.12541666666666668</v>
      </c>
      <c r="O175" s="20">
        <v>0.21875</v>
      </c>
      <c r="P175" s="10"/>
      <c r="Q175" s="10"/>
      <c r="R175" s="10"/>
    </row>
    <row r="176" spans="1:18" ht="15.75" hidden="1" customHeight="1" x14ac:dyDescent="0.25">
      <c r="A176" s="43" t="str">
        <f t="shared" si="0"/>
        <v>SC5_BLUMENAUJORNAL DA RECORD - EDIÇÃO DE SÁBADO</v>
      </c>
      <c r="B176" s="43" t="s">
        <v>89</v>
      </c>
      <c r="C176" s="24" t="s">
        <v>61</v>
      </c>
      <c r="D176" s="30" t="s">
        <v>49</v>
      </c>
      <c r="E176" s="32" t="s">
        <v>36</v>
      </c>
      <c r="F176" s="44">
        <f t="shared" si="1"/>
        <v>1361.1</v>
      </c>
      <c r="G176" s="44">
        <f t="shared" si="2"/>
        <v>2949.05</v>
      </c>
      <c r="H176" s="36">
        <v>4537</v>
      </c>
      <c r="I176" s="44">
        <f t="shared" si="3"/>
        <v>6805.5</v>
      </c>
      <c r="J176" s="44">
        <f t="shared" si="4"/>
        <v>9074</v>
      </c>
      <c r="K176" s="17">
        <v>980731</v>
      </c>
      <c r="L176" s="45">
        <f t="shared" si="5"/>
        <v>123000.01291666667</v>
      </c>
      <c r="M176" s="19">
        <v>0.65</v>
      </c>
      <c r="N176" s="20">
        <v>0.12541666666666668</v>
      </c>
      <c r="O176" s="20">
        <v>0.21875</v>
      </c>
      <c r="P176" s="10"/>
      <c r="Q176" s="10"/>
      <c r="R176" s="10"/>
    </row>
    <row r="177" spans="1:35" ht="15.75" hidden="1" customHeight="1" x14ac:dyDescent="0.25">
      <c r="A177" s="43" t="str">
        <f t="shared" si="0"/>
        <v xml:space="preserve">SC5_BLUMENAUNOVELA 3 - MELHORES MOMENTOS </v>
      </c>
      <c r="B177" s="43" t="s">
        <v>89</v>
      </c>
      <c r="C177" s="24" t="s">
        <v>62</v>
      </c>
      <c r="D177" s="30" t="s">
        <v>49</v>
      </c>
      <c r="E177" s="32" t="s">
        <v>38</v>
      </c>
      <c r="F177" s="44">
        <f t="shared" si="1"/>
        <v>799.8</v>
      </c>
      <c r="G177" s="44">
        <f t="shared" si="2"/>
        <v>1732.9</v>
      </c>
      <c r="H177" s="36">
        <v>2666</v>
      </c>
      <c r="I177" s="44">
        <f t="shared" si="3"/>
        <v>3999</v>
      </c>
      <c r="J177" s="44">
        <f t="shared" si="4"/>
        <v>5332</v>
      </c>
      <c r="K177" s="17">
        <v>980731</v>
      </c>
      <c r="L177" s="45">
        <f t="shared" si="5"/>
        <v>123000.01291666667</v>
      </c>
      <c r="M177" s="19">
        <v>0.65</v>
      </c>
      <c r="N177" s="20">
        <v>0.12541666666666668</v>
      </c>
      <c r="O177" s="20">
        <v>0.21875</v>
      </c>
      <c r="P177" s="10"/>
      <c r="Q177" s="10"/>
      <c r="R177" s="10"/>
    </row>
    <row r="178" spans="1:35" ht="15.75" hidden="1" customHeight="1" x14ac:dyDescent="0.25">
      <c r="A178" s="43" t="str">
        <f t="shared" si="0"/>
        <v xml:space="preserve">SC5_BLUMENAUSUPER TELA </v>
      </c>
      <c r="B178" s="43" t="s">
        <v>89</v>
      </c>
      <c r="C178" s="24" t="s">
        <v>63</v>
      </c>
      <c r="D178" s="30" t="s">
        <v>49</v>
      </c>
      <c r="E178" s="32" t="s">
        <v>64</v>
      </c>
      <c r="F178" s="44">
        <f t="shared" si="1"/>
        <v>532.5</v>
      </c>
      <c r="G178" s="44">
        <f t="shared" si="2"/>
        <v>1153.75</v>
      </c>
      <c r="H178" s="36">
        <v>1775</v>
      </c>
      <c r="I178" s="44">
        <f t="shared" si="3"/>
        <v>2662.5</v>
      </c>
      <c r="J178" s="44">
        <f t="shared" si="4"/>
        <v>3550</v>
      </c>
      <c r="K178" s="17">
        <v>980731</v>
      </c>
      <c r="L178" s="45">
        <f t="shared" si="5"/>
        <v>123000.01291666667</v>
      </c>
      <c r="M178" s="19">
        <v>0.65</v>
      </c>
      <c r="N178" s="20">
        <v>0.12541666666666668</v>
      </c>
      <c r="O178" s="20">
        <v>0.21875</v>
      </c>
      <c r="P178" s="10"/>
      <c r="Q178" s="10"/>
      <c r="R178" s="10"/>
    </row>
    <row r="179" spans="1:35" ht="15.75" hidden="1" customHeight="1" x14ac:dyDescent="0.25">
      <c r="A179" s="43" t="str">
        <f t="shared" si="0"/>
        <v>SC5_BLUMENAUSÉRIE DE SÁBADO</v>
      </c>
      <c r="B179" s="43" t="s">
        <v>89</v>
      </c>
      <c r="C179" s="12" t="s">
        <v>65</v>
      </c>
      <c r="D179" s="13" t="s">
        <v>66</v>
      </c>
      <c r="E179" s="22" t="s">
        <v>67</v>
      </c>
      <c r="F179" s="44">
        <f t="shared" si="1"/>
        <v>264.59999999999997</v>
      </c>
      <c r="G179" s="44">
        <f t="shared" si="2"/>
        <v>573.30000000000007</v>
      </c>
      <c r="H179" s="36">
        <v>882</v>
      </c>
      <c r="I179" s="44">
        <f t="shared" si="3"/>
        <v>1323</v>
      </c>
      <c r="J179" s="44">
        <f t="shared" si="4"/>
        <v>1764</v>
      </c>
      <c r="K179" s="17">
        <v>980731</v>
      </c>
      <c r="L179" s="45">
        <f t="shared" si="5"/>
        <v>123000.01291666667</v>
      </c>
      <c r="M179" s="19">
        <v>0.65</v>
      </c>
      <c r="N179" s="20">
        <v>0.12541666666666668</v>
      </c>
      <c r="O179" s="20">
        <v>0.21875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15.75" hidden="1" customHeight="1" x14ac:dyDescent="0.25">
      <c r="A180" s="43" t="str">
        <f t="shared" si="0"/>
        <v>SC5_BLUMENAUAGRO SAÚDE E COOPERAÇÃO</v>
      </c>
      <c r="B180" s="43" t="s">
        <v>89</v>
      </c>
      <c r="C180" s="24" t="s">
        <v>68</v>
      </c>
      <c r="D180" s="30" t="s">
        <v>69</v>
      </c>
      <c r="E180" s="32" t="s">
        <v>70</v>
      </c>
      <c r="F180" s="44">
        <f t="shared" si="1"/>
        <v>412.79423999999995</v>
      </c>
      <c r="G180" s="44">
        <f t="shared" si="2"/>
        <v>894.38751999999988</v>
      </c>
      <c r="H180" s="35">
        <v>1375.9807999999998</v>
      </c>
      <c r="I180" s="44">
        <f t="shared" si="3"/>
        <v>2063.9712</v>
      </c>
      <c r="J180" s="44">
        <f t="shared" si="4"/>
        <v>2751.9615999999996</v>
      </c>
      <c r="K180" s="17">
        <v>980731</v>
      </c>
      <c r="L180" s="45">
        <f t="shared" si="5"/>
        <v>104202.66875</v>
      </c>
      <c r="M180" s="19">
        <v>0.65</v>
      </c>
      <c r="N180" s="20">
        <v>0.10625</v>
      </c>
      <c r="O180" s="20">
        <v>0.1733514615907546</v>
      </c>
      <c r="P180" s="10"/>
      <c r="Q180" s="10"/>
      <c r="R180" s="10"/>
    </row>
    <row r="181" spans="1:35" ht="15.75" hidden="1" customHeight="1" x14ac:dyDescent="0.25">
      <c r="A181" s="43" t="str">
        <f t="shared" si="0"/>
        <v>SC5_BLUMENAUCINE MAIOR</v>
      </c>
      <c r="B181" s="43" t="s">
        <v>89</v>
      </c>
      <c r="C181" s="24" t="s">
        <v>71</v>
      </c>
      <c r="D181" s="30" t="s">
        <v>69</v>
      </c>
      <c r="E181" s="32" t="s">
        <v>56</v>
      </c>
      <c r="F181" s="44">
        <f t="shared" si="1"/>
        <v>563.69999999999993</v>
      </c>
      <c r="G181" s="44">
        <f t="shared" si="2"/>
        <v>1221.3500000000001</v>
      </c>
      <c r="H181" s="36">
        <v>1879</v>
      </c>
      <c r="I181" s="44">
        <f t="shared" si="3"/>
        <v>2818.5</v>
      </c>
      <c r="J181" s="44">
        <f t="shared" si="4"/>
        <v>3758</v>
      </c>
      <c r="K181" s="17">
        <v>980731</v>
      </c>
      <c r="L181" s="45">
        <f t="shared" si="5"/>
        <v>104202.66875</v>
      </c>
      <c r="M181" s="19">
        <v>0.65</v>
      </c>
      <c r="N181" s="20">
        <v>0.10625</v>
      </c>
      <c r="O181" s="20">
        <v>0.1733514615907546</v>
      </c>
      <c r="P181" s="10"/>
      <c r="Q181" s="10"/>
      <c r="R181" s="10"/>
    </row>
    <row r="182" spans="1:35" ht="15.75" hidden="1" customHeight="1" x14ac:dyDescent="0.25">
      <c r="A182" s="43" t="str">
        <f t="shared" si="0"/>
        <v>SC5_BLUMENAUHORA DO FARO</v>
      </c>
      <c r="B182" s="43" t="s">
        <v>89</v>
      </c>
      <c r="C182" s="24" t="s">
        <v>72</v>
      </c>
      <c r="D182" s="30" t="s">
        <v>69</v>
      </c>
      <c r="E182" s="32" t="s">
        <v>73</v>
      </c>
      <c r="F182" s="44">
        <f t="shared" si="1"/>
        <v>775.8</v>
      </c>
      <c r="G182" s="44">
        <f t="shared" si="2"/>
        <v>1680.9</v>
      </c>
      <c r="H182" s="36">
        <v>2586</v>
      </c>
      <c r="I182" s="44">
        <f t="shared" si="3"/>
        <v>3879</v>
      </c>
      <c r="J182" s="44">
        <f t="shared" si="4"/>
        <v>5172</v>
      </c>
      <c r="K182" s="17">
        <v>980731</v>
      </c>
      <c r="L182" s="45">
        <f t="shared" si="5"/>
        <v>104202.66875</v>
      </c>
      <c r="M182" s="19">
        <v>0.65</v>
      </c>
      <c r="N182" s="20">
        <v>0.10625</v>
      </c>
      <c r="O182" s="20">
        <v>0.1733514615907546</v>
      </c>
      <c r="P182" s="10"/>
      <c r="Q182" s="10"/>
      <c r="R182" s="10"/>
    </row>
    <row r="183" spans="1:35" ht="15.75" hidden="1" customHeight="1" x14ac:dyDescent="0.25">
      <c r="A183" s="43" t="str">
        <f t="shared" si="0"/>
        <v>SC5_BLUMENAUREALITY SHOW 4</v>
      </c>
      <c r="B183" s="43" t="s">
        <v>89</v>
      </c>
      <c r="C183" s="24" t="s">
        <v>74</v>
      </c>
      <c r="D183" s="30" t="s">
        <v>69</v>
      </c>
      <c r="E183" s="32" t="s">
        <v>32</v>
      </c>
      <c r="F183" s="44">
        <f t="shared" si="1"/>
        <v>820.5</v>
      </c>
      <c r="G183" s="44">
        <f t="shared" si="2"/>
        <v>1777.75</v>
      </c>
      <c r="H183" s="36">
        <v>2735</v>
      </c>
      <c r="I183" s="44">
        <f t="shared" si="3"/>
        <v>4102.5</v>
      </c>
      <c r="J183" s="44">
        <f t="shared" si="4"/>
        <v>5470</v>
      </c>
      <c r="K183" s="17">
        <v>980731</v>
      </c>
      <c r="L183" s="45">
        <f t="shared" si="5"/>
        <v>104202.66875</v>
      </c>
      <c r="M183" s="19">
        <v>0.65</v>
      </c>
      <c r="N183" s="20">
        <v>0.10625</v>
      </c>
      <c r="O183" s="20">
        <v>0.1733514615907546</v>
      </c>
      <c r="P183" s="10"/>
      <c r="Q183" s="10"/>
      <c r="R183" s="10"/>
    </row>
    <row r="184" spans="1:35" ht="15.75" hidden="1" customHeight="1" x14ac:dyDescent="0.25">
      <c r="A184" s="43" t="str">
        <f t="shared" si="0"/>
        <v>SC5_BLUMENAUDOMINGO ESPETACULAR</v>
      </c>
      <c r="B184" s="43" t="s">
        <v>89</v>
      </c>
      <c r="C184" s="24" t="s">
        <v>75</v>
      </c>
      <c r="D184" s="30" t="s">
        <v>69</v>
      </c>
      <c r="E184" s="32" t="s">
        <v>36</v>
      </c>
      <c r="F184" s="44">
        <f t="shared" si="1"/>
        <v>1507.8</v>
      </c>
      <c r="G184" s="44">
        <f t="shared" si="2"/>
        <v>3266.9</v>
      </c>
      <c r="H184" s="36">
        <v>5026</v>
      </c>
      <c r="I184" s="44">
        <f t="shared" si="3"/>
        <v>7539</v>
      </c>
      <c r="J184" s="44">
        <f t="shared" si="4"/>
        <v>10052</v>
      </c>
      <c r="K184" s="17">
        <v>980731</v>
      </c>
      <c r="L184" s="45">
        <f t="shared" si="5"/>
        <v>104202.66875</v>
      </c>
      <c r="M184" s="19">
        <v>0.65</v>
      </c>
      <c r="N184" s="20">
        <v>0.10625</v>
      </c>
      <c r="O184" s="20">
        <v>0.1733514615907546</v>
      </c>
      <c r="P184" s="10"/>
      <c r="Q184" s="10"/>
      <c r="R184" s="10"/>
    </row>
    <row r="185" spans="1:35" ht="15.75" hidden="1" customHeight="1" x14ac:dyDescent="0.25">
      <c r="A185" s="43" t="str">
        <f t="shared" si="0"/>
        <v>SC5_BLUMENAUCÂMERA RECORD</v>
      </c>
      <c r="B185" s="43" t="s">
        <v>89</v>
      </c>
      <c r="C185" s="24" t="s">
        <v>76</v>
      </c>
      <c r="D185" s="30" t="s">
        <v>69</v>
      </c>
      <c r="E185" s="32" t="s">
        <v>47</v>
      </c>
      <c r="F185" s="44">
        <f t="shared" si="1"/>
        <v>574.5</v>
      </c>
      <c r="G185" s="44">
        <f t="shared" si="2"/>
        <v>1244.75</v>
      </c>
      <c r="H185" s="36">
        <v>1915</v>
      </c>
      <c r="I185" s="44">
        <f t="shared" si="3"/>
        <v>2872.5</v>
      </c>
      <c r="J185" s="44">
        <f t="shared" si="4"/>
        <v>3830</v>
      </c>
      <c r="K185" s="17">
        <v>980731</v>
      </c>
      <c r="L185" s="45">
        <f t="shared" si="5"/>
        <v>104202.66875</v>
      </c>
      <c r="M185" s="19">
        <v>0.65</v>
      </c>
      <c r="N185" s="20">
        <v>0.10625</v>
      </c>
      <c r="O185" s="20">
        <v>0.1733514615907546</v>
      </c>
      <c r="P185" s="10"/>
      <c r="Q185" s="10"/>
      <c r="R185" s="10"/>
    </row>
    <row r="186" spans="1:35" ht="15.75" hidden="1" customHeight="1" x14ac:dyDescent="0.25">
      <c r="A186" s="43" t="str">
        <f t="shared" si="0"/>
        <v>SC5_BLUMENAUSERIE DE DOMINGO</v>
      </c>
      <c r="B186" s="43" t="s">
        <v>89</v>
      </c>
      <c r="C186" s="24" t="s">
        <v>77</v>
      </c>
      <c r="D186" s="30" t="s">
        <v>69</v>
      </c>
      <c r="E186" s="32" t="s">
        <v>78</v>
      </c>
      <c r="F186" s="44">
        <f t="shared" si="1"/>
        <v>264.59999999999997</v>
      </c>
      <c r="G186" s="44">
        <f t="shared" si="2"/>
        <v>573.30000000000007</v>
      </c>
      <c r="H186" s="36">
        <v>882</v>
      </c>
      <c r="I186" s="44">
        <f t="shared" si="3"/>
        <v>1323</v>
      </c>
      <c r="J186" s="44">
        <f t="shared" si="4"/>
        <v>1764</v>
      </c>
      <c r="K186" s="17">
        <v>980731</v>
      </c>
      <c r="L186" s="45">
        <f t="shared" si="5"/>
        <v>104202.66875</v>
      </c>
      <c r="M186" s="19">
        <v>0.65</v>
      </c>
      <c r="N186" s="20">
        <v>0.10625</v>
      </c>
      <c r="O186" s="20">
        <v>0.1733514615907546</v>
      </c>
      <c r="P186" s="10"/>
      <c r="Q186" s="10"/>
      <c r="R186" s="10"/>
    </row>
    <row r="187" spans="1:35" ht="15.75" hidden="1" customHeight="1" x14ac:dyDescent="0.25">
      <c r="A187" s="43" t="str">
        <f t="shared" si="0"/>
        <v>SC5_BLUMENAUABERTURA / 12H00</v>
      </c>
      <c r="B187" s="43" t="s">
        <v>89</v>
      </c>
      <c r="C187" s="24" t="s">
        <v>79</v>
      </c>
      <c r="D187" s="30" t="s">
        <v>45</v>
      </c>
      <c r="E187" s="32" t="s">
        <v>50</v>
      </c>
      <c r="F187" s="44">
        <f t="shared" si="1"/>
        <v>224.48399999999998</v>
      </c>
      <c r="G187" s="44">
        <f t="shared" si="2"/>
        <v>486.38200000000001</v>
      </c>
      <c r="H187" s="36">
        <v>748.28</v>
      </c>
      <c r="I187" s="44">
        <f t="shared" si="3"/>
        <v>1122.42</v>
      </c>
      <c r="J187" s="44">
        <f t="shared" si="4"/>
        <v>1496.56</v>
      </c>
      <c r="K187" s="17">
        <v>980731</v>
      </c>
      <c r="L187" s="45">
        <f t="shared" si="5"/>
        <v>107880.41</v>
      </c>
      <c r="M187" s="19">
        <v>0.65</v>
      </c>
      <c r="N187" s="20">
        <v>0.11</v>
      </c>
      <c r="O187" s="20">
        <v>0.32200000000000001</v>
      </c>
      <c r="P187" s="10"/>
      <c r="Q187" s="10"/>
      <c r="R187" s="10"/>
    </row>
    <row r="188" spans="1:35" ht="15.75" hidden="1" customHeight="1" x14ac:dyDescent="0.25">
      <c r="A188" s="43" t="str">
        <f t="shared" si="0"/>
        <v>SC5_BLUMENAU12H00 / 18H00</v>
      </c>
      <c r="B188" s="43" t="s">
        <v>89</v>
      </c>
      <c r="C188" s="24" t="s">
        <v>80</v>
      </c>
      <c r="D188" s="30" t="s">
        <v>45</v>
      </c>
      <c r="E188" s="32" t="s">
        <v>54</v>
      </c>
      <c r="F188" s="44">
        <f t="shared" si="1"/>
        <v>252.56399999999999</v>
      </c>
      <c r="G188" s="44">
        <f t="shared" si="2"/>
        <v>547.22199999999998</v>
      </c>
      <c r="H188" s="36">
        <v>841.88</v>
      </c>
      <c r="I188" s="44">
        <f t="shared" si="3"/>
        <v>1262.82</v>
      </c>
      <c r="J188" s="44">
        <f t="shared" si="4"/>
        <v>1683.76</v>
      </c>
      <c r="K188" s="17">
        <v>980731</v>
      </c>
      <c r="L188" s="45">
        <f t="shared" si="5"/>
        <v>118668.451</v>
      </c>
      <c r="M188" s="19">
        <v>0.65</v>
      </c>
      <c r="N188" s="20">
        <v>0.121</v>
      </c>
      <c r="O188" s="20">
        <v>0.307</v>
      </c>
      <c r="P188" s="10"/>
      <c r="Q188" s="10"/>
      <c r="R188" s="10"/>
    </row>
    <row r="189" spans="1:35" ht="15.75" hidden="1" customHeight="1" x14ac:dyDescent="0.25">
      <c r="A189" s="43" t="str">
        <f t="shared" si="0"/>
        <v>SC5_BLUMENAU18H00 / ENCERRAMENTO</v>
      </c>
      <c r="B189" s="43" t="s">
        <v>89</v>
      </c>
      <c r="C189" s="24" t="s">
        <v>81</v>
      </c>
      <c r="D189" s="30" t="s">
        <v>45</v>
      </c>
      <c r="E189" s="32" t="s">
        <v>32</v>
      </c>
      <c r="F189" s="44">
        <f t="shared" si="1"/>
        <v>720.87599999999998</v>
      </c>
      <c r="G189" s="44">
        <f t="shared" si="2"/>
        <v>1561.8980000000001</v>
      </c>
      <c r="H189" s="36">
        <v>2402.92</v>
      </c>
      <c r="I189" s="44">
        <f t="shared" si="3"/>
        <v>3604.38</v>
      </c>
      <c r="J189" s="44">
        <f t="shared" si="4"/>
        <v>4805.84</v>
      </c>
      <c r="K189" s="17">
        <v>980731</v>
      </c>
      <c r="L189" s="45">
        <f t="shared" si="5"/>
        <v>126514.299</v>
      </c>
      <c r="M189" s="19">
        <v>0.65</v>
      </c>
      <c r="N189" s="20">
        <v>0.129</v>
      </c>
      <c r="O189" s="20">
        <v>0.25900000000000001</v>
      </c>
      <c r="P189" s="10"/>
      <c r="Q189" s="10"/>
      <c r="R189" s="10"/>
    </row>
    <row r="190" spans="1:35" ht="15.75" hidden="1" customHeight="1" x14ac:dyDescent="0.25">
      <c r="A190" s="43" t="str">
        <f t="shared" si="0"/>
        <v>SC5_BLUMENAUABERTURA / ENCERRAMENTO</v>
      </c>
      <c r="B190" s="43" t="s">
        <v>89</v>
      </c>
      <c r="C190" s="24" t="s">
        <v>82</v>
      </c>
      <c r="D190" s="30" t="s">
        <v>45</v>
      </c>
      <c r="E190" s="32" t="s">
        <v>50</v>
      </c>
      <c r="F190" s="44">
        <f t="shared" si="1"/>
        <v>523.53599999999994</v>
      </c>
      <c r="G190" s="44">
        <f t="shared" si="2"/>
        <v>1134.328</v>
      </c>
      <c r="H190" s="36">
        <v>1745.12</v>
      </c>
      <c r="I190" s="44">
        <f t="shared" si="3"/>
        <v>2617.6799999999998</v>
      </c>
      <c r="J190" s="44">
        <f t="shared" si="4"/>
        <v>3490.24</v>
      </c>
      <c r="K190" s="17">
        <v>980731</v>
      </c>
      <c r="L190" s="45">
        <f t="shared" si="5"/>
        <v>120629.913</v>
      </c>
      <c r="M190" s="19">
        <v>0.65</v>
      </c>
      <c r="N190" s="20">
        <v>0.123</v>
      </c>
      <c r="O190" s="20">
        <v>0.29899999999999999</v>
      </c>
      <c r="P190" s="10"/>
      <c r="Q190" s="10"/>
      <c r="R190" s="10"/>
    </row>
    <row r="191" spans="1:35" ht="15.75" hidden="1" customHeight="1" x14ac:dyDescent="0.25">
      <c r="A191" s="46" t="str">
        <f t="shared" si="0"/>
        <v>SC6_OESTESC NO AR</v>
      </c>
      <c r="B191" s="46" t="s">
        <v>90</v>
      </c>
      <c r="C191" s="24" t="s">
        <v>16</v>
      </c>
      <c r="D191" s="30" t="s">
        <v>17</v>
      </c>
      <c r="E191" s="30" t="s">
        <v>18</v>
      </c>
      <c r="F191" s="47">
        <f t="shared" si="1"/>
        <v>218.74295999999998</v>
      </c>
      <c r="G191" s="47">
        <f t="shared" si="2"/>
        <v>473.94308000000001</v>
      </c>
      <c r="H191" s="35">
        <v>729.14319999999998</v>
      </c>
      <c r="I191" s="47">
        <f t="shared" si="3"/>
        <v>1093.7148</v>
      </c>
      <c r="J191" s="47">
        <f t="shared" si="4"/>
        <v>1458.2864</v>
      </c>
      <c r="K191" s="17">
        <v>1369936</v>
      </c>
      <c r="L191" s="48">
        <f t="shared" si="5"/>
        <v>175351.80799999999</v>
      </c>
      <c r="M191" s="19">
        <v>0.65</v>
      </c>
      <c r="N191" s="20">
        <v>0.128</v>
      </c>
      <c r="O191" s="20">
        <v>0.34300000000000003</v>
      </c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.75" hidden="1" customHeight="1" x14ac:dyDescent="0.25">
      <c r="A192" s="46" t="str">
        <f t="shared" si="0"/>
        <v>SC6_OESTEFALA BRASIL</v>
      </c>
      <c r="B192" s="46" t="s">
        <v>90</v>
      </c>
      <c r="C192" s="24" t="s">
        <v>19</v>
      </c>
      <c r="D192" s="30" t="s">
        <v>17</v>
      </c>
      <c r="E192" s="30" t="s">
        <v>20</v>
      </c>
      <c r="F192" s="47">
        <f t="shared" si="1"/>
        <v>569.4</v>
      </c>
      <c r="G192" s="47">
        <f t="shared" si="2"/>
        <v>949</v>
      </c>
      <c r="H192" s="36">
        <v>1898</v>
      </c>
      <c r="I192" s="47">
        <f t="shared" si="3"/>
        <v>2847</v>
      </c>
      <c r="J192" s="47">
        <f t="shared" si="4"/>
        <v>3796</v>
      </c>
      <c r="K192" s="17">
        <v>1369936</v>
      </c>
      <c r="L192" s="48">
        <f t="shared" si="5"/>
        <v>110964.81600000001</v>
      </c>
      <c r="M192" s="19">
        <v>0.5</v>
      </c>
      <c r="N192" s="20">
        <v>8.1000000000000003E-2</v>
      </c>
      <c r="O192" s="20">
        <v>0.29599999999999999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15.75" hidden="1" customHeight="1" x14ac:dyDescent="0.25">
      <c r="A193" s="46" t="str">
        <f t="shared" si="0"/>
        <v>SC6_OESTEHOJE EM DIA</v>
      </c>
      <c r="B193" s="46" t="s">
        <v>90</v>
      </c>
      <c r="C193" s="24" t="s">
        <v>21</v>
      </c>
      <c r="D193" s="30" t="s">
        <v>17</v>
      </c>
      <c r="E193" s="30" t="s">
        <v>22</v>
      </c>
      <c r="F193" s="47">
        <f t="shared" si="1"/>
        <v>678</v>
      </c>
      <c r="G193" s="47">
        <f t="shared" si="2"/>
        <v>1130</v>
      </c>
      <c r="H193" s="36">
        <v>2260</v>
      </c>
      <c r="I193" s="47">
        <f t="shared" si="3"/>
        <v>3390</v>
      </c>
      <c r="J193" s="47">
        <f t="shared" si="4"/>
        <v>4520</v>
      </c>
      <c r="K193" s="17">
        <v>1369936</v>
      </c>
      <c r="L193" s="48">
        <f t="shared" si="5"/>
        <v>194530.91199999998</v>
      </c>
      <c r="M193" s="19">
        <v>0.5</v>
      </c>
      <c r="N193" s="20">
        <v>0.14199999999999999</v>
      </c>
      <c r="O193" s="20">
        <v>0.44700000000000001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15.75" hidden="1" customHeight="1" x14ac:dyDescent="0.25">
      <c r="A194" s="46" t="str">
        <f t="shared" si="0"/>
        <v>SC6_OESTEBALANÇO GERAL SC</v>
      </c>
      <c r="B194" s="46" t="s">
        <v>90</v>
      </c>
      <c r="C194" s="24" t="s">
        <v>23</v>
      </c>
      <c r="D194" s="30" t="s">
        <v>17</v>
      </c>
      <c r="E194" s="32" t="s">
        <v>24</v>
      </c>
      <c r="F194" s="47">
        <f t="shared" si="1"/>
        <v>862.62599999999986</v>
      </c>
      <c r="G194" s="47">
        <f t="shared" si="2"/>
        <v>1869.0229999999999</v>
      </c>
      <c r="H194" s="35">
        <v>2875.4199999999996</v>
      </c>
      <c r="I194" s="47">
        <f t="shared" si="3"/>
        <v>4313.1299999999992</v>
      </c>
      <c r="J194" s="47">
        <f t="shared" si="4"/>
        <v>5750.8399999999992</v>
      </c>
      <c r="K194" s="17">
        <v>1369936</v>
      </c>
      <c r="L194" s="48">
        <f t="shared" si="5"/>
        <v>308235.60000000003</v>
      </c>
      <c r="M194" s="19">
        <v>0.65</v>
      </c>
      <c r="N194" s="20">
        <v>0.22500000000000001</v>
      </c>
      <c r="O194" s="20">
        <v>0.503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15.75" hidden="1" customHeight="1" x14ac:dyDescent="0.25">
      <c r="A195" s="46" t="str">
        <f t="shared" si="0"/>
        <v>SC6_OESTEVER MAIS</v>
      </c>
      <c r="B195" s="46" t="s">
        <v>90</v>
      </c>
      <c r="C195" s="24" t="s">
        <v>84</v>
      </c>
      <c r="D195" s="30" t="s">
        <v>17</v>
      </c>
      <c r="E195" s="32" t="s">
        <v>85</v>
      </c>
      <c r="F195" s="47">
        <f t="shared" si="1"/>
        <v>714.47591999999986</v>
      </c>
      <c r="G195" s="47">
        <f t="shared" si="2"/>
        <v>1548.0311599999998</v>
      </c>
      <c r="H195" s="37">
        <v>2381.5863999999997</v>
      </c>
      <c r="I195" s="47">
        <f t="shared" si="3"/>
        <v>3572.3795999999993</v>
      </c>
      <c r="J195" s="47">
        <f t="shared" si="4"/>
        <v>4763.1727999999994</v>
      </c>
      <c r="K195" s="17">
        <v>1369936</v>
      </c>
      <c r="L195" s="48">
        <f t="shared" si="5"/>
        <v>256178.03200000001</v>
      </c>
      <c r="M195" s="19">
        <v>0.65</v>
      </c>
      <c r="N195" s="20">
        <v>0.187</v>
      </c>
      <c r="O195" s="20">
        <v>0.48899999999999999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15.75" hidden="1" customHeight="1" x14ac:dyDescent="0.25">
      <c r="A196" s="46" t="str">
        <f t="shared" si="0"/>
        <v>SC6_OESTEA HORA DA VENENOSA</v>
      </c>
      <c r="B196" s="46" t="s">
        <v>90</v>
      </c>
      <c r="C196" s="24" t="s">
        <v>25</v>
      </c>
      <c r="D196" s="30" t="s">
        <v>17</v>
      </c>
      <c r="E196" s="32" t="s">
        <v>26</v>
      </c>
      <c r="F196" s="47">
        <f t="shared" si="1"/>
        <v>730.93703999999991</v>
      </c>
      <c r="G196" s="47">
        <f t="shared" si="2"/>
        <v>1583.6969200000001</v>
      </c>
      <c r="H196" s="37">
        <v>2436.4567999999999</v>
      </c>
      <c r="I196" s="47">
        <f t="shared" si="3"/>
        <v>3654.6851999999999</v>
      </c>
      <c r="J196" s="47">
        <f t="shared" si="4"/>
        <v>4872.9135999999999</v>
      </c>
      <c r="K196" s="17">
        <v>1369936</v>
      </c>
      <c r="L196" s="48">
        <f t="shared" si="5"/>
        <v>169872.06400000001</v>
      </c>
      <c r="M196" s="19">
        <v>0.65</v>
      </c>
      <c r="N196" s="20">
        <v>0.124</v>
      </c>
      <c r="O196" s="20">
        <v>0.40500000000000003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15.75" hidden="1" customHeight="1" x14ac:dyDescent="0.25">
      <c r="A197" s="46" t="str">
        <f t="shared" si="0"/>
        <v>SC6_OESTENOVELA DA TARDE 1</v>
      </c>
      <c r="B197" s="46" t="s">
        <v>90</v>
      </c>
      <c r="C197" s="24" t="s">
        <v>27</v>
      </c>
      <c r="D197" s="30" t="s">
        <v>17</v>
      </c>
      <c r="E197" s="32" t="s">
        <v>28</v>
      </c>
      <c r="F197" s="47">
        <f t="shared" si="1"/>
        <v>896.69999999999993</v>
      </c>
      <c r="G197" s="47">
        <f t="shared" si="2"/>
        <v>1494.5</v>
      </c>
      <c r="H197" s="36">
        <v>2989</v>
      </c>
      <c r="I197" s="47">
        <f t="shared" si="3"/>
        <v>4483.5</v>
      </c>
      <c r="J197" s="47">
        <f t="shared" si="4"/>
        <v>5978</v>
      </c>
      <c r="K197" s="17">
        <v>1369936</v>
      </c>
      <c r="L197" s="48">
        <f t="shared" si="5"/>
        <v>167132.19200000001</v>
      </c>
      <c r="M197" s="19">
        <v>0.5</v>
      </c>
      <c r="N197" s="20">
        <v>0.122</v>
      </c>
      <c r="O197" s="20">
        <v>0.38300000000000001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15.75" hidden="1" customHeight="1" x14ac:dyDescent="0.25">
      <c r="A198" s="46" t="str">
        <f t="shared" si="0"/>
        <v>SC6_OESTECIDADE ALERTA NACIONAL</v>
      </c>
      <c r="B198" s="46" t="s">
        <v>90</v>
      </c>
      <c r="C198" s="24" t="s">
        <v>29</v>
      </c>
      <c r="D198" s="30" t="s">
        <v>17</v>
      </c>
      <c r="E198" s="32" t="s">
        <v>30</v>
      </c>
      <c r="F198" s="47">
        <f t="shared" si="1"/>
        <v>675</v>
      </c>
      <c r="G198" s="47">
        <f t="shared" si="2"/>
        <v>1462.5</v>
      </c>
      <c r="H198" s="36">
        <v>2250</v>
      </c>
      <c r="I198" s="47">
        <f t="shared" si="3"/>
        <v>3375</v>
      </c>
      <c r="J198" s="47">
        <f t="shared" si="4"/>
        <v>4500</v>
      </c>
      <c r="K198" s="17">
        <v>1369936</v>
      </c>
      <c r="L198" s="48">
        <f t="shared" si="5"/>
        <v>160282.51200000002</v>
      </c>
      <c r="M198" s="19">
        <v>0.65</v>
      </c>
      <c r="N198" s="20">
        <v>0.11700000000000001</v>
      </c>
      <c r="O198" s="20">
        <v>0.33300000000000002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15.75" hidden="1" customHeight="1" x14ac:dyDescent="0.25">
      <c r="A199" s="46" t="str">
        <f t="shared" si="0"/>
        <v>SC6_OESTECIDADE ALERTA SC</v>
      </c>
      <c r="B199" s="46" t="s">
        <v>90</v>
      </c>
      <c r="C199" s="24" t="s">
        <v>31</v>
      </c>
      <c r="D199" s="30" t="s">
        <v>17</v>
      </c>
      <c r="E199" s="32" t="s">
        <v>32</v>
      </c>
      <c r="F199" s="47">
        <f t="shared" si="1"/>
        <v>648.94799999999998</v>
      </c>
      <c r="G199" s="47">
        <f t="shared" si="2"/>
        <v>1406.0539999999999</v>
      </c>
      <c r="H199" s="37">
        <v>2163.16</v>
      </c>
      <c r="I199" s="47">
        <f t="shared" si="3"/>
        <v>3244.74</v>
      </c>
      <c r="J199" s="47">
        <f t="shared" si="4"/>
        <v>4326.32</v>
      </c>
      <c r="K199" s="17">
        <v>1369936</v>
      </c>
      <c r="L199" s="48">
        <f t="shared" si="5"/>
        <v>186311.296</v>
      </c>
      <c r="M199" s="19">
        <v>0.65</v>
      </c>
      <c r="N199" s="20">
        <v>0.13600000000000001</v>
      </c>
      <c r="O199" s="20">
        <v>0.32700000000000001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15.75" hidden="1" customHeight="1" x14ac:dyDescent="0.25">
      <c r="A200" s="46" t="str">
        <f t="shared" si="0"/>
        <v>SC6_OESTEND NOTÍCIAS</v>
      </c>
      <c r="B200" s="46" t="s">
        <v>90</v>
      </c>
      <c r="C200" s="24" t="s">
        <v>33</v>
      </c>
      <c r="D200" s="30" t="s">
        <v>17</v>
      </c>
      <c r="E200" s="32" t="s">
        <v>34</v>
      </c>
      <c r="F200" s="47">
        <f t="shared" si="1"/>
        <v>1113.3415199999999</v>
      </c>
      <c r="G200" s="47">
        <f t="shared" si="2"/>
        <v>2412.2399599999999</v>
      </c>
      <c r="H200" s="37">
        <v>3711.1383999999998</v>
      </c>
      <c r="I200" s="47">
        <f t="shared" si="3"/>
        <v>5566.7075999999997</v>
      </c>
      <c r="J200" s="47">
        <f t="shared" si="4"/>
        <v>7422.2767999999996</v>
      </c>
      <c r="K200" s="17">
        <v>1369936</v>
      </c>
      <c r="L200" s="48">
        <f t="shared" si="5"/>
        <v>172611.93599999999</v>
      </c>
      <c r="M200" s="19">
        <v>0.65</v>
      </c>
      <c r="N200" s="20">
        <v>0.126</v>
      </c>
      <c r="O200" s="20">
        <v>0.246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15.75" hidden="1" customHeight="1" x14ac:dyDescent="0.25">
      <c r="A201" s="46" t="str">
        <f t="shared" si="0"/>
        <v>SC6_OESTEJORNAL DA RECORD</v>
      </c>
      <c r="B201" s="46" t="s">
        <v>90</v>
      </c>
      <c r="C201" s="24" t="s">
        <v>35</v>
      </c>
      <c r="D201" s="30" t="s">
        <v>17</v>
      </c>
      <c r="E201" s="32" t="s">
        <v>36</v>
      </c>
      <c r="F201" s="47">
        <f t="shared" si="1"/>
        <v>1659</v>
      </c>
      <c r="G201" s="47">
        <f t="shared" si="2"/>
        <v>3594.5</v>
      </c>
      <c r="H201" s="36">
        <v>5530</v>
      </c>
      <c r="I201" s="47">
        <f t="shared" si="3"/>
        <v>8295</v>
      </c>
      <c r="J201" s="47">
        <f t="shared" si="4"/>
        <v>11060</v>
      </c>
      <c r="K201" s="17">
        <v>1369936</v>
      </c>
      <c r="L201" s="48">
        <f t="shared" si="5"/>
        <v>201380.59199999998</v>
      </c>
      <c r="M201" s="19">
        <v>0.65</v>
      </c>
      <c r="N201" s="20">
        <v>0.14699999999999999</v>
      </c>
      <c r="O201" s="20">
        <v>0.26100000000000001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15.75" hidden="1" customHeight="1" x14ac:dyDescent="0.25">
      <c r="A202" s="46" t="str">
        <f t="shared" si="0"/>
        <v>SC6_OESTENOVELA 3</v>
      </c>
      <c r="B202" s="46" t="s">
        <v>90</v>
      </c>
      <c r="C202" s="24" t="s">
        <v>37</v>
      </c>
      <c r="D202" s="30" t="s">
        <v>17</v>
      </c>
      <c r="E202" s="32" t="s">
        <v>38</v>
      </c>
      <c r="F202" s="47">
        <f t="shared" si="1"/>
        <v>1131.3</v>
      </c>
      <c r="G202" s="47">
        <f t="shared" si="2"/>
        <v>2451.15</v>
      </c>
      <c r="H202" s="36">
        <v>3771</v>
      </c>
      <c r="I202" s="47">
        <f t="shared" si="3"/>
        <v>5656.5</v>
      </c>
      <c r="J202" s="47">
        <f t="shared" si="4"/>
        <v>7542</v>
      </c>
      <c r="K202" s="17">
        <v>1369936</v>
      </c>
      <c r="L202" s="48">
        <f t="shared" si="5"/>
        <v>204120.46399999998</v>
      </c>
      <c r="M202" s="19">
        <v>0.65</v>
      </c>
      <c r="N202" s="20">
        <v>0.14899999999999999</v>
      </c>
      <c r="O202" s="20">
        <v>0.26400000000000001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15.75" hidden="1" customHeight="1" x14ac:dyDescent="0.25">
      <c r="A203" s="46" t="str">
        <f t="shared" si="0"/>
        <v>SC6_OESTENOVELA 22HS</v>
      </c>
      <c r="B203" s="46" t="s">
        <v>90</v>
      </c>
      <c r="C203" s="24" t="s">
        <v>39</v>
      </c>
      <c r="D203" s="30" t="s">
        <v>17</v>
      </c>
      <c r="E203" s="32" t="s">
        <v>40</v>
      </c>
      <c r="F203" s="47">
        <f t="shared" si="1"/>
        <v>887.69999999999993</v>
      </c>
      <c r="G203" s="47">
        <f t="shared" si="2"/>
        <v>1923.3500000000001</v>
      </c>
      <c r="H203" s="36">
        <v>2959</v>
      </c>
      <c r="I203" s="47">
        <f t="shared" si="3"/>
        <v>4438.5</v>
      </c>
      <c r="J203" s="47">
        <f t="shared" si="4"/>
        <v>5918</v>
      </c>
      <c r="K203" s="17">
        <v>1369936</v>
      </c>
      <c r="L203" s="48">
        <f t="shared" si="5"/>
        <v>204120.46399999998</v>
      </c>
      <c r="M203" s="19">
        <v>0.65</v>
      </c>
      <c r="N203" s="20">
        <v>0.14899999999999999</v>
      </c>
      <c r="O203" s="20">
        <v>0.26400000000000001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15.75" hidden="1" customHeight="1" x14ac:dyDescent="0.25">
      <c r="A204" s="46" t="str">
        <f t="shared" si="0"/>
        <v>SC6_OESTEREALITY SHOW 1</v>
      </c>
      <c r="B204" s="46" t="s">
        <v>90</v>
      </c>
      <c r="C204" s="24" t="s">
        <v>41</v>
      </c>
      <c r="D204" s="30" t="s">
        <v>17</v>
      </c>
      <c r="E204" s="32" t="s">
        <v>42</v>
      </c>
      <c r="F204" s="47">
        <f t="shared" si="1"/>
        <v>725.69999999999993</v>
      </c>
      <c r="G204" s="47">
        <f t="shared" si="2"/>
        <v>1572.3500000000001</v>
      </c>
      <c r="H204" s="36">
        <v>2419</v>
      </c>
      <c r="I204" s="47">
        <f t="shared" si="3"/>
        <v>3628.5</v>
      </c>
      <c r="J204" s="47">
        <f t="shared" si="4"/>
        <v>4838</v>
      </c>
      <c r="K204" s="17">
        <v>1369936</v>
      </c>
      <c r="L204" s="48">
        <f t="shared" si="5"/>
        <v>128773.984</v>
      </c>
      <c r="M204" s="19">
        <v>0.65</v>
      </c>
      <c r="N204" s="20">
        <v>9.4E-2</v>
      </c>
      <c r="O204" s="20">
        <v>0.248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ht="15.75" hidden="1" customHeight="1" x14ac:dyDescent="0.25">
      <c r="A205" s="46" t="str">
        <f t="shared" si="0"/>
        <v>SC6_OESTEREALITY SHOW 2 - A FAZENDA</v>
      </c>
      <c r="B205" s="46" t="s">
        <v>90</v>
      </c>
      <c r="C205" s="12" t="s">
        <v>43</v>
      </c>
      <c r="D205" s="30" t="s">
        <v>17</v>
      </c>
      <c r="E205" s="32" t="s">
        <v>42</v>
      </c>
      <c r="F205" s="47">
        <f t="shared" si="1"/>
        <v>1053</v>
      </c>
      <c r="G205" s="47">
        <f t="shared" si="2"/>
        <v>2281.5</v>
      </c>
      <c r="H205" s="36">
        <v>3510</v>
      </c>
      <c r="I205" s="47">
        <f t="shared" si="3"/>
        <v>5265</v>
      </c>
      <c r="J205" s="47">
        <f t="shared" si="4"/>
        <v>7020</v>
      </c>
      <c r="K205" s="17">
        <v>1369936</v>
      </c>
      <c r="L205" s="48">
        <f t="shared" si="5"/>
        <v>128773.984</v>
      </c>
      <c r="M205" s="19">
        <v>0.65</v>
      </c>
      <c r="N205" s="20">
        <v>9.4E-2</v>
      </c>
      <c r="O205" s="20">
        <v>0.248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ht="15.75" hidden="1" customHeight="1" x14ac:dyDescent="0.25">
      <c r="A206" s="46" t="str">
        <f t="shared" si="0"/>
        <v>SC6_OESTEREALITY SHOW 3 - Quilos Mortais</v>
      </c>
      <c r="B206" s="46" t="s">
        <v>90</v>
      </c>
      <c r="C206" s="12" t="s">
        <v>44</v>
      </c>
      <c r="D206" s="30" t="s">
        <v>45</v>
      </c>
      <c r="E206" s="32" t="s">
        <v>42</v>
      </c>
      <c r="F206" s="47">
        <f t="shared" si="1"/>
        <v>573.6</v>
      </c>
      <c r="G206" s="47">
        <f t="shared" si="2"/>
        <v>1242.8</v>
      </c>
      <c r="H206" s="36">
        <v>1912</v>
      </c>
      <c r="I206" s="47">
        <f t="shared" si="3"/>
        <v>2868</v>
      </c>
      <c r="J206" s="47">
        <f t="shared" si="4"/>
        <v>3824</v>
      </c>
      <c r="K206" s="17">
        <v>1369936</v>
      </c>
      <c r="L206" s="48">
        <f t="shared" si="5"/>
        <v>128773.984</v>
      </c>
      <c r="M206" s="19">
        <v>0.65</v>
      </c>
      <c r="N206" s="20">
        <v>9.4E-2</v>
      </c>
      <c r="O206" s="20">
        <v>0.248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ht="15.75" hidden="1" customHeight="1" x14ac:dyDescent="0.25">
      <c r="A207" s="46" t="str">
        <f t="shared" si="0"/>
        <v>SC6_OESTESÉRIE PREMIUM</v>
      </c>
      <c r="B207" s="46" t="s">
        <v>90</v>
      </c>
      <c r="C207" s="24" t="s">
        <v>46</v>
      </c>
      <c r="D207" s="30" t="s">
        <v>17</v>
      </c>
      <c r="E207" s="32" t="s">
        <v>47</v>
      </c>
      <c r="F207" s="47">
        <f t="shared" si="1"/>
        <v>541.5</v>
      </c>
      <c r="G207" s="47">
        <f t="shared" si="2"/>
        <v>1173.25</v>
      </c>
      <c r="H207" s="36">
        <v>1805</v>
      </c>
      <c r="I207" s="47">
        <f t="shared" si="3"/>
        <v>2707.5</v>
      </c>
      <c r="J207" s="47">
        <f t="shared" si="4"/>
        <v>3610</v>
      </c>
      <c r="K207" s="17">
        <v>1369936</v>
      </c>
      <c r="L207" s="48">
        <f t="shared" si="5"/>
        <v>78086.351999999999</v>
      </c>
      <c r="M207" s="19">
        <v>0.65</v>
      </c>
      <c r="N207" s="20">
        <v>5.7000000000000002E-2</v>
      </c>
      <c r="O207" s="20">
        <v>0.23799999999999999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ht="15.75" hidden="1" customHeight="1" x14ac:dyDescent="0.25">
      <c r="A208" s="46" t="str">
        <f t="shared" si="0"/>
        <v>SC6_OESTEBRASIL CAMINHONEIRO</v>
      </c>
      <c r="B208" s="46" t="s">
        <v>90</v>
      </c>
      <c r="C208" s="24" t="s">
        <v>48</v>
      </c>
      <c r="D208" s="30" t="s">
        <v>49</v>
      </c>
      <c r="E208" s="32" t="s">
        <v>50</v>
      </c>
      <c r="F208" s="47">
        <f t="shared" si="1"/>
        <v>458.7</v>
      </c>
      <c r="G208" s="47">
        <f t="shared" si="2"/>
        <v>764.5</v>
      </c>
      <c r="H208" s="36">
        <v>1529</v>
      </c>
      <c r="I208" s="47">
        <f t="shared" si="3"/>
        <v>2293.5</v>
      </c>
      <c r="J208" s="47">
        <f t="shared" si="4"/>
        <v>3058</v>
      </c>
      <c r="K208" s="17">
        <v>1369936</v>
      </c>
      <c r="L208" s="48">
        <f t="shared" si="5"/>
        <v>231747.50666666665</v>
      </c>
      <c r="M208" s="19">
        <v>0.5</v>
      </c>
      <c r="N208" s="20">
        <v>0.16916666666666666</v>
      </c>
      <c r="O208" s="20">
        <v>0.28591549295774649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ht="15.75" hidden="1" customHeight="1" x14ac:dyDescent="0.25">
      <c r="A209" s="46" t="str">
        <f t="shared" si="0"/>
        <v>SC6_OESTEFALA BRASIL - EDIÇÃO DE SÁBADO</v>
      </c>
      <c r="B209" s="46" t="s">
        <v>90</v>
      </c>
      <c r="C209" s="24" t="s">
        <v>51</v>
      </c>
      <c r="D209" s="30" t="s">
        <v>49</v>
      </c>
      <c r="E209" s="32" t="s">
        <v>52</v>
      </c>
      <c r="F209" s="47">
        <f t="shared" si="1"/>
        <v>509.09999999999997</v>
      </c>
      <c r="G209" s="47">
        <f t="shared" si="2"/>
        <v>848.5</v>
      </c>
      <c r="H209" s="36">
        <v>1697</v>
      </c>
      <c r="I209" s="47">
        <f t="shared" si="3"/>
        <v>2545.5</v>
      </c>
      <c r="J209" s="47">
        <f t="shared" si="4"/>
        <v>3394</v>
      </c>
      <c r="K209" s="17">
        <v>1369936</v>
      </c>
      <c r="L209" s="48">
        <f t="shared" si="5"/>
        <v>231747.50666666665</v>
      </c>
      <c r="M209" s="19">
        <v>0.5</v>
      </c>
      <c r="N209" s="20">
        <v>0.16916666666666666</v>
      </c>
      <c r="O209" s="20">
        <v>0.28591549295774649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ht="15.75" hidden="1" customHeight="1" x14ac:dyDescent="0.25">
      <c r="A210" s="46" t="str">
        <f t="shared" si="0"/>
        <v>SC6_OESTEBALANÇO GERAL SC - ED SÁBADO - ESTADUAL (1)</v>
      </c>
      <c r="B210" s="46" t="s">
        <v>90</v>
      </c>
      <c r="C210" s="24" t="s">
        <v>53</v>
      </c>
      <c r="D210" s="30" t="s">
        <v>49</v>
      </c>
      <c r="E210" s="32" t="s">
        <v>54</v>
      </c>
      <c r="F210" s="47">
        <f t="shared" si="1"/>
        <v>862.62599999999986</v>
      </c>
      <c r="G210" s="47">
        <f t="shared" si="2"/>
        <v>1869.0229999999999</v>
      </c>
      <c r="H210" s="37">
        <v>2875.4199999999996</v>
      </c>
      <c r="I210" s="47">
        <f t="shared" si="3"/>
        <v>4313.1299999999992</v>
      </c>
      <c r="J210" s="47">
        <f t="shared" si="4"/>
        <v>5750.8399999999992</v>
      </c>
      <c r="K210" s="17">
        <v>1369936</v>
      </c>
      <c r="L210" s="48">
        <f t="shared" si="5"/>
        <v>231747.50666666665</v>
      </c>
      <c r="M210" s="19">
        <v>0.65</v>
      </c>
      <c r="N210" s="20">
        <v>0.16916666666666666</v>
      </c>
      <c r="O210" s="20">
        <v>0.28591549295774649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ht="15.75" hidden="1" customHeight="1" x14ac:dyDescent="0.25">
      <c r="A211" s="46" t="str">
        <f t="shared" si="0"/>
        <v>SC6_OESTECLUBE DA BOLA</v>
      </c>
      <c r="B211" s="46" t="s">
        <v>90</v>
      </c>
      <c r="C211" s="24" t="s">
        <v>55</v>
      </c>
      <c r="D211" s="30" t="s">
        <v>49</v>
      </c>
      <c r="E211" s="32" t="s">
        <v>56</v>
      </c>
      <c r="F211" s="47">
        <f t="shared" si="1"/>
        <v>804.69551999999987</v>
      </c>
      <c r="G211" s="47">
        <f t="shared" si="2"/>
        <v>1743.5069599999999</v>
      </c>
      <c r="H211" s="35">
        <v>2682.3183999999997</v>
      </c>
      <c r="I211" s="47">
        <f t="shared" si="3"/>
        <v>4023.4775999999993</v>
      </c>
      <c r="J211" s="47">
        <f t="shared" si="4"/>
        <v>5364.6367999999993</v>
      </c>
      <c r="K211" s="17">
        <v>1369936</v>
      </c>
      <c r="L211" s="48">
        <f t="shared" si="5"/>
        <v>231747.50666666665</v>
      </c>
      <c r="M211" s="19">
        <v>0.65</v>
      </c>
      <c r="N211" s="20">
        <v>0.16916666666666666</v>
      </c>
      <c r="O211" s="20">
        <v>0.28591549295774649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ht="15.75" hidden="1" customHeight="1" x14ac:dyDescent="0.25">
      <c r="A212" s="46" t="str">
        <f t="shared" si="0"/>
        <v>SC6_OESTECINE AVENTURA</v>
      </c>
      <c r="B212" s="46" t="s">
        <v>90</v>
      </c>
      <c r="C212" s="24" t="s">
        <v>57</v>
      </c>
      <c r="D212" s="30" t="s">
        <v>49</v>
      </c>
      <c r="E212" s="32" t="s">
        <v>58</v>
      </c>
      <c r="F212" s="47">
        <f t="shared" si="1"/>
        <v>361.5</v>
      </c>
      <c r="G212" s="47">
        <f t="shared" si="2"/>
        <v>783.25</v>
      </c>
      <c r="H212" s="36">
        <v>1205</v>
      </c>
      <c r="I212" s="47">
        <f t="shared" si="3"/>
        <v>1807.5</v>
      </c>
      <c r="J212" s="47">
        <f t="shared" si="4"/>
        <v>2410</v>
      </c>
      <c r="K212" s="17">
        <v>1369936</v>
      </c>
      <c r="L212" s="48">
        <f t="shared" si="5"/>
        <v>231747.50666666665</v>
      </c>
      <c r="M212" s="19">
        <v>0.65</v>
      </c>
      <c r="N212" s="20">
        <v>0.16916666666666666</v>
      </c>
      <c r="O212" s="20">
        <v>0.28591549295774649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ht="15.75" hidden="1" customHeight="1" x14ac:dyDescent="0.25">
      <c r="A213" s="46" t="str">
        <f t="shared" si="0"/>
        <v>SC6_OESTECIDADE ALERTA - EDIÇÃO DE SÁBADO 1</v>
      </c>
      <c r="B213" s="46" t="s">
        <v>90</v>
      </c>
      <c r="C213" s="24" t="s">
        <v>59</v>
      </c>
      <c r="D213" s="30" t="s">
        <v>49</v>
      </c>
      <c r="E213" s="32" t="s">
        <v>60</v>
      </c>
      <c r="F213" s="47">
        <f t="shared" si="1"/>
        <v>633.29999999999995</v>
      </c>
      <c r="G213" s="47">
        <f t="shared" si="2"/>
        <v>1372.15</v>
      </c>
      <c r="H213" s="36">
        <v>2111</v>
      </c>
      <c r="I213" s="47">
        <f t="shared" si="3"/>
        <v>3166.5</v>
      </c>
      <c r="J213" s="47">
        <f t="shared" si="4"/>
        <v>4222</v>
      </c>
      <c r="K213" s="17">
        <v>1369936</v>
      </c>
      <c r="L213" s="48">
        <f t="shared" si="5"/>
        <v>231747.50666666665</v>
      </c>
      <c r="M213" s="19">
        <v>0.65</v>
      </c>
      <c r="N213" s="20">
        <v>0.16916666666666666</v>
      </c>
      <c r="O213" s="20">
        <v>0.28591549295774649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ht="15.75" hidden="1" customHeight="1" x14ac:dyDescent="0.25">
      <c r="A214" s="46" t="str">
        <f t="shared" si="0"/>
        <v>SC6_OESTEJORNAL DA RECORD - EDIÇÃO DE SÁBADO</v>
      </c>
      <c r="B214" s="46" t="s">
        <v>90</v>
      </c>
      <c r="C214" s="24" t="s">
        <v>61</v>
      </c>
      <c r="D214" s="30" t="s">
        <v>49</v>
      </c>
      <c r="E214" s="32" t="s">
        <v>36</v>
      </c>
      <c r="F214" s="47">
        <f t="shared" si="1"/>
        <v>1440.3</v>
      </c>
      <c r="G214" s="47">
        <f t="shared" si="2"/>
        <v>3120.65</v>
      </c>
      <c r="H214" s="36">
        <v>4801</v>
      </c>
      <c r="I214" s="47">
        <f t="shared" si="3"/>
        <v>7201.5</v>
      </c>
      <c r="J214" s="47">
        <f t="shared" si="4"/>
        <v>9602</v>
      </c>
      <c r="K214" s="17">
        <v>1369936</v>
      </c>
      <c r="L214" s="48">
        <f t="shared" si="5"/>
        <v>231747.50666666665</v>
      </c>
      <c r="M214" s="19">
        <v>0.65</v>
      </c>
      <c r="N214" s="20">
        <v>0.16916666666666666</v>
      </c>
      <c r="O214" s="20">
        <v>0.28591549295774649</v>
      </c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ht="15.75" hidden="1" customHeight="1" x14ac:dyDescent="0.25">
      <c r="A215" s="46" t="str">
        <f t="shared" si="0"/>
        <v xml:space="preserve">SC6_OESTENOVELA 3 - MELHORES MOMENTOS </v>
      </c>
      <c r="B215" s="46" t="s">
        <v>90</v>
      </c>
      <c r="C215" s="24" t="s">
        <v>62</v>
      </c>
      <c r="D215" s="30" t="s">
        <v>49</v>
      </c>
      <c r="E215" s="32" t="s">
        <v>38</v>
      </c>
      <c r="F215" s="47">
        <f t="shared" si="1"/>
        <v>707.4</v>
      </c>
      <c r="G215" s="47">
        <f t="shared" si="2"/>
        <v>1532.7</v>
      </c>
      <c r="H215" s="36">
        <v>2358</v>
      </c>
      <c r="I215" s="47">
        <f t="shared" si="3"/>
        <v>3537</v>
      </c>
      <c r="J215" s="47">
        <f t="shared" si="4"/>
        <v>4716</v>
      </c>
      <c r="K215" s="17">
        <v>1369936</v>
      </c>
      <c r="L215" s="48">
        <f t="shared" si="5"/>
        <v>231747.50666666665</v>
      </c>
      <c r="M215" s="19">
        <v>0.65</v>
      </c>
      <c r="N215" s="20">
        <v>0.16916666666666666</v>
      </c>
      <c r="O215" s="20">
        <v>0.28591549295774649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ht="15.75" hidden="1" customHeight="1" x14ac:dyDescent="0.25">
      <c r="A216" s="46" t="str">
        <f t="shared" si="0"/>
        <v xml:space="preserve">SC6_OESTESUPER TELA </v>
      </c>
      <c r="B216" s="46" t="s">
        <v>90</v>
      </c>
      <c r="C216" s="24" t="s">
        <v>63</v>
      </c>
      <c r="D216" s="30" t="s">
        <v>49</v>
      </c>
      <c r="E216" s="32" t="s">
        <v>64</v>
      </c>
      <c r="F216" s="47">
        <f t="shared" si="1"/>
        <v>573.6</v>
      </c>
      <c r="G216" s="47">
        <f t="shared" si="2"/>
        <v>1242.8</v>
      </c>
      <c r="H216" s="36">
        <v>1912</v>
      </c>
      <c r="I216" s="47">
        <f t="shared" si="3"/>
        <v>2868</v>
      </c>
      <c r="J216" s="47">
        <f t="shared" si="4"/>
        <v>3824</v>
      </c>
      <c r="K216" s="17">
        <v>1369936</v>
      </c>
      <c r="L216" s="48">
        <f t="shared" si="5"/>
        <v>231747.50666666665</v>
      </c>
      <c r="M216" s="19">
        <v>0.65</v>
      </c>
      <c r="N216" s="20">
        <v>0.16916666666666666</v>
      </c>
      <c r="O216" s="20">
        <v>0.28591549295774649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ht="15.75" hidden="1" customHeight="1" x14ac:dyDescent="0.25">
      <c r="A217" s="46" t="str">
        <f t="shared" si="0"/>
        <v>SC6_OESTESÉRIE DE SÁBADO</v>
      </c>
      <c r="B217" s="46" t="s">
        <v>90</v>
      </c>
      <c r="C217" s="12" t="s">
        <v>65</v>
      </c>
      <c r="D217" s="13" t="s">
        <v>66</v>
      </c>
      <c r="E217" s="22" t="s">
        <v>67</v>
      </c>
      <c r="F217" s="47">
        <f t="shared" si="1"/>
        <v>293.09999999999997</v>
      </c>
      <c r="G217" s="47">
        <f t="shared" si="2"/>
        <v>635.05000000000007</v>
      </c>
      <c r="H217" s="36">
        <v>977</v>
      </c>
      <c r="I217" s="47">
        <f t="shared" si="3"/>
        <v>1465.5</v>
      </c>
      <c r="J217" s="47">
        <f t="shared" si="4"/>
        <v>1954</v>
      </c>
      <c r="K217" s="17">
        <v>1369936</v>
      </c>
      <c r="L217" s="48">
        <f t="shared" si="5"/>
        <v>231747.50666666665</v>
      </c>
      <c r="M217" s="19">
        <v>0.65</v>
      </c>
      <c r="N217" s="20">
        <v>0.16916666666666666</v>
      </c>
      <c r="O217" s="20">
        <v>0.28591549295774649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5.75" hidden="1" customHeight="1" x14ac:dyDescent="0.25">
      <c r="A218" s="46" t="str">
        <f t="shared" si="0"/>
        <v>SC6_OESTEAGRO SAÚDE E COOPERAÇÃO</v>
      </c>
      <c r="B218" s="46" t="s">
        <v>90</v>
      </c>
      <c r="C218" s="24" t="s">
        <v>68</v>
      </c>
      <c r="D218" s="30" t="s">
        <v>69</v>
      </c>
      <c r="E218" s="32" t="s">
        <v>70</v>
      </c>
      <c r="F218" s="47">
        <f t="shared" si="1"/>
        <v>496.99919999999992</v>
      </c>
      <c r="G218" s="47">
        <f t="shared" si="2"/>
        <v>1076.8316</v>
      </c>
      <c r="H218" s="35">
        <v>1656.6639999999998</v>
      </c>
      <c r="I218" s="47">
        <f t="shared" si="3"/>
        <v>2484.9959999999996</v>
      </c>
      <c r="J218" s="47">
        <f t="shared" si="4"/>
        <v>3313.3279999999995</v>
      </c>
      <c r="K218" s="17">
        <v>1369936</v>
      </c>
      <c r="L218" s="48">
        <f t="shared" si="5"/>
        <v>195215.87999999998</v>
      </c>
      <c r="M218" s="19">
        <v>0.65</v>
      </c>
      <c r="N218" s="20">
        <v>0.14249999999999999</v>
      </c>
      <c r="O218" s="20">
        <v>0.22036082474226804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ht="15.75" hidden="1" customHeight="1" x14ac:dyDescent="0.25">
      <c r="A219" s="46" t="str">
        <f t="shared" si="0"/>
        <v>SC6_OESTEOESTE RURAL</v>
      </c>
      <c r="B219" s="46" t="s">
        <v>90</v>
      </c>
      <c r="C219" s="24" t="s">
        <v>91</v>
      </c>
      <c r="D219" s="30" t="s">
        <v>69</v>
      </c>
      <c r="E219" s="32" t="s">
        <v>92</v>
      </c>
      <c r="F219" s="47">
        <f t="shared" si="1"/>
        <v>809.69999999999993</v>
      </c>
      <c r="G219" s="47">
        <f t="shared" si="2"/>
        <v>1754.3500000000001</v>
      </c>
      <c r="H219" s="37">
        <v>2699</v>
      </c>
      <c r="I219" s="47">
        <f t="shared" si="3"/>
        <v>4048.5</v>
      </c>
      <c r="J219" s="47">
        <f t="shared" si="4"/>
        <v>5398</v>
      </c>
      <c r="K219" s="17">
        <v>1369936</v>
      </c>
      <c r="L219" s="48">
        <f t="shared" si="5"/>
        <v>195215.87999999998</v>
      </c>
      <c r="M219" s="19">
        <v>0.65</v>
      </c>
      <c r="N219" s="20">
        <v>0.14249999999999999</v>
      </c>
      <c r="O219" s="20">
        <v>0.22036082474226804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ht="15.75" hidden="1" customHeight="1" x14ac:dyDescent="0.25">
      <c r="A220" s="46" t="str">
        <f t="shared" si="0"/>
        <v>SC6_OESTECASA MAIS</v>
      </c>
      <c r="B220" s="46" t="s">
        <v>90</v>
      </c>
      <c r="C220" s="24" t="s">
        <v>93</v>
      </c>
      <c r="D220" s="30" t="s">
        <v>69</v>
      </c>
      <c r="E220" s="32" t="s">
        <v>22</v>
      </c>
      <c r="F220" s="47">
        <f t="shared" si="1"/>
        <v>903.9</v>
      </c>
      <c r="G220" s="47">
        <f t="shared" si="2"/>
        <v>1958.45</v>
      </c>
      <c r="H220" s="37">
        <v>3013</v>
      </c>
      <c r="I220" s="47">
        <f t="shared" si="3"/>
        <v>4519.5</v>
      </c>
      <c r="J220" s="47">
        <f t="shared" si="4"/>
        <v>6026</v>
      </c>
      <c r="K220" s="17">
        <v>1369936</v>
      </c>
      <c r="L220" s="48">
        <f t="shared" si="5"/>
        <v>195215.87999999998</v>
      </c>
      <c r="M220" s="19">
        <v>0.65</v>
      </c>
      <c r="N220" s="20">
        <v>0.14249999999999999</v>
      </c>
      <c r="O220" s="20">
        <v>0.22036082474226804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ht="15.75" hidden="1" customHeight="1" x14ac:dyDescent="0.25">
      <c r="A221" s="46" t="str">
        <f t="shared" si="0"/>
        <v>SC6_OESTECINE MAIOR</v>
      </c>
      <c r="B221" s="46" t="s">
        <v>90</v>
      </c>
      <c r="C221" s="24" t="s">
        <v>71</v>
      </c>
      <c r="D221" s="30" t="s">
        <v>69</v>
      </c>
      <c r="E221" s="32" t="s">
        <v>56</v>
      </c>
      <c r="F221" s="47">
        <f t="shared" si="1"/>
        <v>615.6</v>
      </c>
      <c r="G221" s="47">
        <f t="shared" si="2"/>
        <v>1333.8</v>
      </c>
      <c r="H221" s="36">
        <v>2052</v>
      </c>
      <c r="I221" s="47">
        <f t="shared" si="3"/>
        <v>3078</v>
      </c>
      <c r="J221" s="47">
        <f t="shared" si="4"/>
        <v>4104</v>
      </c>
      <c r="K221" s="17">
        <v>1369936</v>
      </c>
      <c r="L221" s="48">
        <f t="shared" si="5"/>
        <v>195215.87999999998</v>
      </c>
      <c r="M221" s="19">
        <v>0.65</v>
      </c>
      <c r="N221" s="20">
        <v>0.14249999999999999</v>
      </c>
      <c r="O221" s="20">
        <v>0.22036082474226804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ht="15.75" hidden="1" customHeight="1" x14ac:dyDescent="0.25">
      <c r="A222" s="46" t="str">
        <f t="shared" si="0"/>
        <v>SC6_OESTEHORA DO FARO</v>
      </c>
      <c r="B222" s="46" t="s">
        <v>90</v>
      </c>
      <c r="C222" s="24" t="s">
        <v>72</v>
      </c>
      <c r="D222" s="30" t="s">
        <v>69</v>
      </c>
      <c r="E222" s="32" t="s">
        <v>73</v>
      </c>
      <c r="F222" s="47">
        <f t="shared" si="1"/>
        <v>840.9</v>
      </c>
      <c r="G222" s="47">
        <f t="shared" si="2"/>
        <v>1821.95</v>
      </c>
      <c r="H222" s="36">
        <v>2803</v>
      </c>
      <c r="I222" s="47">
        <f t="shared" si="3"/>
        <v>4204.5</v>
      </c>
      <c r="J222" s="47">
        <f t="shared" si="4"/>
        <v>5606</v>
      </c>
      <c r="K222" s="17">
        <v>1369936</v>
      </c>
      <c r="L222" s="48">
        <f t="shared" si="5"/>
        <v>195215.87999999998</v>
      </c>
      <c r="M222" s="19">
        <v>0.65</v>
      </c>
      <c r="N222" s="20">
        <v>0.14249999999999999</v>
      </c>
      <c r="O222" s="20">
        <v>0.22036082474226804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ht="15.75" hidden="1" customHeight="1" x14ac:dyDescent="0.25">
      <c r="A223" s="46" t="str">
        <f t="shared" si="0"/>
        <v>SC6_OESTEREALITY SHOW 4</v>
      </c>
      <c r="B223" s="46" t="s">
        <v>90</v>
      </c>
      <c r="C223" s="24" t="s">
        <v>74</v>
      </c>
      <c r="D223" s="30" t="s">
        <v>69</v>
      </c>
      <c r="E223" s="32" t="s">
        <v>32</v>
      </c>
      <c r="F223" s="47">
        <f t="shared" si="1"/>
        <v>725.69999999999993</v>
      </c>
      <c r="G223" s="47">
        <f t="shared" si="2"/>
        <v>1572.3500000000001</v>
      </c>
      <c r="H223" s="36">
        <v>2419</v>
      </c>
      <c r="I223" s="47">
        <f t="shared" si="3"/>
        <v>3628.5</v>
      </c>
      <c r="J223" s="47">
        <f t="shared" si="4"/>
        <v>4838</v>
      </c>
      <c r="K223" s="17">
        <v>1369936</v>
      </c>
      <c r="L223" s="48">
        <f t="shared" si="5"/>
        <v>195215.87999999998</v>
      </c>
      <c r="M223" s="19">
        <v>0.65</v>
      </c>
      <c r="N223" s="20">
        <v>0.14249999999999999</v>
      </c>
      <c r="O223" s="20">
        <v>0.22036082474226804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ht="15.75" hidden="1" customHeight="1" x14ac:dyDescent="0.25">
      <c r="A224" s="46" t="str">
        <f t="shared" si="0"/>
        <v>SC6_OESTEDOMINGO ESPETACULAR</v>
      </c>
      <c r="B224" s="46" t="s">
        <v>90</v>
      </c>
      <c r="C224" s="24" t="s">
        <v>75</v>
      </c>
      <c r="D224" s="30" t="s">
        <v>69</v>
      </c>
      <c r="E224" s="32" t="s">
        <v>36</v>
      </c>
      <c r="F224" s="47">
        <f t="shared" si="1"/>
        <v>1614.6</v>
      </c>
      <c r="G224" s="47">
        <f t="shared" si="2"/>
        <v>3498.3</v>
      </c>
      <c r="H224" s="36">
        <v>5382</v>
      </c>
      <c r="I224" s="47">
        <f t="shared" si="3"/>
        <v>8073</v>
      </c>
      <c r="J224" s="47">
        <f t="shared" si="4"/>
        <v>10764</v>
      </c>
      <c r="K224" s="17">
        <v>1369936</v>
      </c>
      <c r="L224" s="48">
        <f t="shared" si="5"/>
        <v>195215.87999999998</v>
      </c>
      <c r="M224" s="19">
        <v>0.65</v>
      </c>
      <c r="N224" s="20">
        <v>0.14249999999999999</v>
      </c>
      <c r="O224" s="20">
        <v>0.22036082474226804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ht="15.75" hidden="1" customHeight="1" x14ac:dyDescent="0.25">
      <c r="A225" s="46" t="str">
        <f t="shared" si="0"/>
        <v>SC6_OESTECÂMERA RECORD</v>
      </c>
      <c r="B225" s="46" t="s">
        <v>90</v>
      </c>
      <c r="C225" s="24" t="s">
        <v>76</v>
      </c>
      <c r="D225" s="30" t="s">
        <v>69</v>
      </c>
      <c r="E225" s="32" t="s">
        <v>47</v>
      </c>
      <c r="F225" s="47">
        <f t="shared" si="1"/>
        <v>649.5</v>
      </c>
      <c r="G225" s="47">
        <f t="shared" si="2"/>
        <v>1407.25</v>
      </c>
      <c r="H225" s="36">
        <v>2165</v>
      </c>
      <c r="I225" s="47">
        <f t="shared" si="3"/>
        <v>3247.5</v>
      </c>
      <c r="J225" s="47">
        <f t="shared" si="4"/>
        <v>4330</v>
      </c>
      <c r="K225" s="17">
        <v>1369936</v>
      </c>
      <c r="L225" s="48">
        <f t="shared" si="5"/>
        <v>195215.87999999998</v>
      </c>
      <c r="M225" s="19">
        <v>0.65</v>
      </c>
      <c r="N225" s="20">
        <v>0.14249999999999999</v>
      </c>
      <c r="O225" s="20">
        <v>0.22036082474226804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ht="15.75" hidden="1" customHeight="1" x14ac:dyDescent="0.25">
      <c r="A226" s="46" t="str">
        <f t="shared" si="0"/>
        <v>SC6_OESTESERIE DE DOMINGO</v>
      </c>
      <c r="B226" s="46" t="s">
        <v>90</v>
      </c>
      <c r="C226" s="24" t="s">
        <v>77</v>
      </c>
      <c r="D226" s="30" t="s">
        <v>69</v>
      </c>
      <c r="E226" s="32" t="s">
        <v>78</v>
      </c>
      <c r="F226" s="47">
        <f t="shared" si="1"/>
        <v>293.09999999999997</v>
      </c>
      <c r="G226" s="47">
        <f t="shared" si="2"/>
        <v>635.05000000000007</v>
      </c>
      <c r="H226" s="36">
        <v>977</v>
      </c>
      <c r="I226" s="47">
        <f t="shared" si="3"/>
        <v>1465.5</v>
      </c>
      <c r="J226" s="47">
        <f t="shared" si="4"/>
        <v>1954</v>
      </c>
      <c r="K226" s="17">
        <v>1369936</v>
      </c>
      <c r="L226" s="48">
        <f t="shared" si="5"/>
        <v>195215.87999999998</v>
      </c>
      <c r="M226" s="19">
        <v>0.65</v>
      </c>
      <c r="N226" s="20">
        <v>0.14249999999999999</v>
      </c>
      <c r="O226" s="20">
        <v>0.22036082474226804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ht="15.75" hidden="1" customHeight="1" x14ac:dyDescent="0.25">
      <c r="A227" s="46" t="str">
        <f t="shared" si="0"/>
        <v>SC6_OESTEABERTURA / 12H00</v>
      </c>
      <c r="B227" s="46" t="s">
        <v>90</v>
      </c>
      <c r="C227" s="24" t="s">
        <v>79</v>
      </c>
      <c r="D227" s="30" t="s">
        <v>45</v>
      </c>
      <c r="E227" s="32" t="s">
        <v>50</v>
      </c>
      <c r="F227" s="47">
        <f t="shared" si="1"/>
        <v>155.41199999999998</v>
      </c>
      <c r="G227" s="47">
        <f t="shared" si="2"/>
        <v>336.726</v>
      </c>
      <c r="H227" s="36">
        <v>518.04</v>
      </c>
      <c r="I227" s="47">
        <f t="shared" si="3"/>
        <v>777.06</v>
      </c>
      <c r="J227" s="47">
        <f t="shared" si="4"/>
        <v>1036.08</v>
      </c>
      <c r="K227" s="17">
        <v>1369936</v>
      </c>
      <c r="L227" s="48">
        <f t="shared" si="5"/>
        <v>161652.448</v>
      </c>
      <c r="M227" s="19">
        <v>0.65</v>
      </c>
      <c r="N227" s="20">
        <v>0.11799999999999999</v>
      </c>
      <c r="O227" s="20">
        <v>0.37</v>
      </c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ht="15.75" hidden="1" customHeight="1" x14ac:dyDescent="0.25">
      <c r="A228" s="46" t="str">
        <f t="shared" si="0"/>
        <v>SC6_OESTE12H00 / 18H00</v>
      </c>
      <c r="B228" s="46" t="s">
        <v>90</v>
      </c>
      <c r="C228" s="24" t="s">
        <v>80</v>
      </c>
      <c r="D228" s="30" t="s">
        <v>45</v>
      </c>
      <c r="E228" s="32" t="s">
        <v>54</v>
      </c>
      <c r="F228" s="47">
        <f t="shared" si="1"/>
        <v>174.852</v>
      </c>
      <c r="G228" s="47">
        <f t="shared" si="2"/>
        <v>378.84600000000006</v>
      </c>
      <c r="H228" s="36">
        <v>582.84</v>
      </c>
      <c r="I228" s="47">
        <f t="shared" si="3"/>
        <v>874.26</v>
      </c>
      <c r="J228" s="47">
        <f t="shared" si="4"/>
        <v>1165.68</v>
      </c>
      <c r="K228" s="17">
        <v>1369936</v>
      </c>
      <c r="L228" s="48">
        <f t="shared" si="5"/>
        <v>165762.25599999999</v>
      </c>
      <c r="M228" s="19">
        <v>0.65</v>
      </c>
      <c r="N228" s="20">
        <v>0.121</v>
      </c>
      <c r="O228" s="20">
        <v>0.36899999999999999</v>
      </c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ht="15.75" hidden="1" customHeight="1" x14ac:dyDescent="0.25">
      <c r="A229" s="46" t="str">
        <f t="shared" si="0"/>
        <v>SC6_OESTE18H00 / ENCERRAMENTO</v>
      </c>
      <c r="B229" s="46" t="s">
        <v>90</v>
      </c>
      <c r="C229" s="24" t="s">
        <v>81</v>
      </c>
      <c r="D229" s="30" t="s">
        <v>45</v>
      </c>
      <c r="E229" s="32" t="s">
        <v>32</v>
      </c>
      <c r="F229" s="47">
        <f t="shared" si="1"/>
        <v>499.06799999999998</v>
      </c>
      <c r="G229" s="47">
        <f t="shared" si="2"/>
        <v>1081.3140000000001</v>
      </c>
      <c r="H229" s="36">
        <v>1663.56</v>
      </c>
      <c r="I229" s="47">
        <f t="shared" si="3"/>
        <v>2495.34</v>
      </c>
      <c r="J229" s="47">
        <f t="shared" si="4"/>
        <v>3327.12</v>
      </c>
      <c r="K229" s="17">
        <v>1369936</v>
      </c>
      <c r="L229" s="48">
        <f t="shared" si="5"/>
        <v>195900.848</v>
      </c>
      <c r="M229" s="19">
        <v>0.65</v>
      </c>
      <c r="N229" s="20">
        <v>0.14299999999999999</v>
      </c>
      <c r="O229" s="20">
        <v>0.27300000000000002</v>
      </c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ht="15.75" hidden="1" customHeight="1" x14ac:dyDescent="0.25">
      <c r="A230" s="46" t="str">
        <f t="shared" si="0"/>
        <v>SC6_OESTEABERTURA / ENCERRAMENTO</v>
      </c>
      <c r="B230" s="46" t="s">
        <v>90</v>
      </c>
      <c r="C230" s="24" t="s">
        <v>82</v>
      </c>
      <c r="D230" s="30" t="s">
        <v>45</v>
      </c>
      <c r="E230" s="32" t="s">
        <v>50</v>
      </c>
      <c r="F230" s="47">
        <f t="shared" si="1"/>
        <v>362.44800000000004</v>
      </c>
      <c r="G230" s="47">
        <f t="shared" si="2"/>
        <v>785.30400000000009</v>
      </c>
      <c r="H230" s="36">
        <v>1208.1600000000001</v>
      </c>
      <c r="I230" s="47">
        <f t="shared" si="3"/>
        <v>1812.2400000000002</v>
      </c>
      <c r="J230" s="47">
        <f t="shared" si="4"/>
        <v>2416.3200000000002</v>
      </c>
      <c r="K230" s="17">
        <v>1369936</v>
      </c>
      <c r="L230" s="48">
        <f t="shared" si="5"/>
        <v>190421.10400000002</v>
      </c>
      <c r="M230" s="19">
        <v>0.65</v>
      </c>
      <c r="N230" s="20">
        <v>0.13900000000000001</v>
      </c>
      <c r="O230" s="20">
        <v>0.35599999999999998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ht="15.75" hidden="1" customHeight="1" x14ac:dyDescent="0.25">
      <c r="A231" s="49" t="str">
        <f t="shared" si="0"/>
        <v>SCE_ESTADOSC NO AR</v>
      </c>
      <c r="B231" s="49" t="s">
        <v>94</v>
      </c>
      <c r="C231" s="24" t="s">
        <v>16</v>
      </c>
      <c r="D231" s="30" t="s">
        <v>17</v>
      </c>
      <c r="E231" s="30" t="s">
        <v>18</v>
      </c>
      <c r="F231" s="50">
        <f t="shared" si="1"/>
        <v>1366.9060799999997</v>
      </c>
      <c r="G231" s="50">
        <f t="shared" si="2"/>
        <v>2961.6298399999996</v>
      </c>
      <c r="H231" s="51">
        <v>4556.3535999999995</v>
      </c>
      <c r="I231" s="50">
        <f t="shared" si="3"/>
        <v>6834.5303999999996</v>
      </c>
      <c r="J231" s="50">
        <f t="shared" si="4"/>
        <v>9112.7071999999989</v>
      </c>
      <c r="K231" s="17">
        <v>7212792</v>
      </c>
      <c r="L231" s="18">
        <f t="shared" ref="L231:L266" si="6">SUMIFS($L$2:$L$230,$C$2:$C$230,C231)</f>
        <v>915917.26206250046</v>
      </c>
      <c r="M231" s="19">
        <v>0.65</v>
      </c>
      <c r="N231" s="52"/>
      <c r="O231" s="52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53"/>
      <c r="AH231" s="53"/>
      <c r="AI231" s="53"/>
    </row>
    <row r="232" spans="1:35" ht="15.75" hidden="1" customHeight="1" x14ac:dyDescent="0.25">
      <c r="A232" s="49" t="str">
        <f t="shared" si="0"/>
        <v>SCE_ESTADOFALA BRASIL</v>
      </c>
      <c r="B232" s="49" t="s">
        <v>94</v>
      </c>
      <c r="C232" s="24" t="s">
        <v>19</v>
      </c>
      <c r="D232" s="30" t="s">
        <v>17</v>
      </c>
      <c r="E232" s="30" t="s">
        <v>20</v>
      </c>
      <c r="F232" s="50">
        <f t="shared" si="1"/>
        <v>3559.7999999999997</v>
      </c>
      <c r="G232" s="50">
        <f t="shared" si="2"/>
        <v>5933</v>
      </c>
      <c r="H232" s="34">
        <v>11866</v>
      </c>
      <c r="I232" s="50">
        <f t="shared" si="3"/>
        <v>17799</v>
      </c>
      <c r="J232" s="50">
        <f t="shared" si="4"/>
        <v>23732</v>
      </c>
      <c r="K232" s="17">
        <v>7212792</v>
      </c>
      <c r="L232" s="18">
        <f t="shared" si="6"/>
        <v>716590.83133333293</v>
      </c>
      <c r="M232" s="19">
        <v>0.5</v>
      </c>
      <c r="N232" s="52"/>
      <c r="O232" s="52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53"/>
      <c r="AH232" s="53"/>
      <c r="AI232" s="53"/>
    </row>
    <row r="233" spans="1:35" ht="15.75" hidden="1" customHeight="1" x14ac:dyDescent="0.25">
      <c r="A233" s="49" t="str">
        <f t="shared" si="0"/>
        <v>SCE_ESTADOHOJE EM DIA</v>
      </c>
      <c r="B233" s="49" t="s">
        <v>94</v>
      </c>
      <c r="C233" s="24" t="s">
        <v>21</v>
      </c>
      <c r="D233" s="30" t="s">
        <v>17</v>
      </c>
      <c r="E233" s="30" t="s">
        <v>22</v>
      </c>
      <c r="F233" s="50">
        <f t="shared" si="1"/>
        <v>4236.8999999999996</v>
      </c>
      <c r="G233" s="50">
        <f t="shared" si="2"/>
        <v>7061.5</v>
      </c>
      <c r="H233" s="34">
        <v>14123</v>
      </c>
      <c r="I233" s="50">
        <f t="shared" si="3"/>
        <v>21184.5</v>
      </c>
      <c r="J233" s="50">
        <f t="shared" si="4"/>
        <v>28246</v>
      </c>
      <c r="K233" s="17">
        <v>7212792</v>
      </c>
      <c r="L233" s="18">
        <f t="shared" si="6"/>
        <v>810469.82549999957</v>
      </c>
      <c r="M233" s="19">
        <v>0.5</v>
      </c>
      <c r="N233" s="54"/>
      <c r="O233" s="5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53"/>
      <c r="AH233" s="53"/>
      <c r="AI233" s="53"/>
    </row>
    <row r="234" spans="1:35" ht="15.75" hidden="1" customHeight="1" x14ac:dyDescent="0.25">
      <c r="A234" s="49" t="str">
        <f t="shared" si="0"/>
        <v>SCE_ESTADOBALANÇO GERAL SC</v>
      </c>
      <c r="B234" s="49" t="s">
        <v>94</v>
      </c>
      <c r="C234" s="24" t="s">
        <v>23</v>
      </c>
      <c r="D234" s="30" t="s">
        <v>17</v>
      </c>
      <c r="E234" s="32" t="s">
        <v>24</v>
      </c>
      <c r="F234" s="50">
        <f t="shared" si="1"/>
        <v>5331.8200799999995</v>
      </c>
      <c r="G234" s="50">
        <f t="shared" si="2"/>
        <v>11552.27684</v>
      </c>
      <c r="H234" s="51">
        <v>17772.7336</v>
      </c>
      <c r="I234" s="50">
        <f t="shared" si="3"/>
        <v>26659.100399999999</v>
      </c>
      <c r="J234" s="50">
        <f t="shared" si="4"/>
        <v>35545.467199999999</v>
      </c>
      <c r="K234" s="17">
        <v>7212792</v>
      </c>
      <c r="L234" s="18">
        <f t="shared" si="6"/>
        <v>1156174.8662142851</v>
      </c>
      <c r="M234" s="19">
        <v>0.65</v>
      </c>
      <c r="N234" s="54"/>
      <c r="O234" s="5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53"/>
      <c r="AH234" s="53"/>
      <c r="AI234" s="53"/>
    </row>
    <row r="235" spans="1:35" ht="15.75" hidden="1" customHeight="1" x14ac:dyDescent="0.25">
      <c r="A235" s="49" t="str">
        <f t="shared" si="0"/>
        <v>SCE_ESTADONOVELA DA TARDE 1</v>
      </c>
      <c r="B235" s="49" t="s">
        <v>94</v>
      </c>
      <c r="C235" s="24" t="s">
        <v>27</v>
      </c>
      <c r="D235" s="30" t="s">
        <v>17</v>
      </c>
      <c r="E235" s="32" t="s">
        <v>28</v>
      </c>
      <c r="F235" s="50">
        <f t="shared" si="1"/>
        <v>5463.9</v>
      </c>
      <c r="G235" s="50">
        <f t="shared" si="2"/>
        <v>9106.5</v>
      </c>
      <c r="H235" s="34">
        <v>18213</v>
      </c>
      <c r="I235" s="50">
        <f t="shared" si="3"/>
        <v>27319.5</v>
      </c>
      <c r="J235" s="50">
        <f t="shared" si="4"/>
        <v>36426</v>
      </c>
      <c r="K235" s="17">
        <v>7212792</v>
      </c>
      <c r="L235" s="18">
        <f t="shared" si="6"/>
        <v>743000.24766937084</v>
      </c>
      <c r="M235" s="19">
        <v>0.5</v>
      </c>
      <c r="N235" s="54"/>
      <c r="O235" s="5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53"/>
      <c r="AH235" s="53"/>
      <c r="AI235" s="53"/>
    </row>
    <row r="236" spans="1:35" ht="15.75" hidden="1" customHeight="1" x14ac:dyDescent="0.25">
      <c r="A236" s="49" t="str">
        <f t="shared" si="0"/>
        <v>SCE_ESTADOCIDADE ALERTA NACIONAL</v>
      </c>
      <c r="B236" s="49" t="s">
        <v>94</v>
      </c>
      <c r="C236" s="24" t="s">
        <v>29</v>
      </c>
      <c r="D236" s="30" t="s">
        <v>17</v>
      </c>
      <c r="E236" s="32" t="s">
        <v>30</v>
      </c>
      <c r="F236" s="50">
        <f t="shared" si="1"/>
        <v>4149</v>
      </c>
      <c r="G236" s="50">
        <f t="shared" si="2"/>
        <v>8989.5</v>
      </c>
      <c r="H236" s="34">
        <v>13830</v>
      </c>
      <c r="I236" s="50">
        <f t="shared" si="3"/>
        <v>20745</v>
      </c>
      <c r="J236" s="50">
        <f t="shared" si="4"/>
        <v>27660</v>
      </c>
      <c r="K236" s="17">
        <v>7212792</v>
      </c>
      <c r="L236" s="18">
        <f t="shared" si="6"/>
        <v>724361.88099999959</v>
      </c>
      <c r="M236" s="19">
        <v>0.65</v>
      </c>
      <c r="N236" s="54"/>
      <c r="O236" s="5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53"/>
      <c r="AH236" s="53"/>
      <c r="AI236" s="53"/>
    </row>
    <row r="237" spans="1:35" ht="15.75" hidden="1" customHeight="1" x14ac:dyDescent="0.25">
      <c r="A237" s="49" t="str">
        <f t="shared" si="0"/>
        <v>SCE_ESTADOCIDADE ALERTA SC</v>
      </c>
      <c r="B237" s="49" t="s">
        <v>94</v>
      </c>
      <c r="C237" s="24" t="s">
        <v>31</v>
      </c>
      <c r="D237" s="30" t="s">
        <v>17</v>
      </c>
      <c r="E237" s="32" t="s">
        <v>32</v>
      </c>
      <c r="F237" s="50">
        <f t="shared" si="1"/>
        <v>3990.5553599999994</v>
      </c>
      <c r="G237" s="50">
        <f t="shared" si="2"/>
        <v>8646.2032799999997</v>
      </c>
      <c r="H237" s="34">
        <v>13301.851199999999</v>
      </c>
      <c r="I237" s="50">
        <f t="shared" si="3"/>
        <v>19952.7768</v>
      </c>
      <c r="J237" s="50">
        <f t="shared" si="4"/>
        <v>26603.702399999998</v>
      </c>
      <c r="K237" s="17">
        <v>7212792</v>
      </c>
      <c r="L237" s="18">
        <f t="shared" si="6"/>
        <v>1003674.8164999994</v>
      </c>
      <c r="M237" s="19">
        <v>0.65</v>
      </c>
      <c r="N237" s="54"/>
      <c r="O237" s="5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53"/>
      <c r="AH237" s="53"/>
      <c r="AI237" s="53"/>
    </row>
    <row r="238" spans="1:35" ht="15.75" hidden="1" customHeight="1" x14ac:dyDescent="0.25">
      <c r="A238" s="49" t="str">
        <f t="shared" si="0"/>
        <v>SCE_ESTADOND NOTÍCIAS</v>
      </c>
      <c r="B238" s="49" t="s">
        <v>94</v>
      </c>
      <c r="C238" s="24" t="s">
        <v>33</v>
      </c>
      <c r="D238" s="30" t="s">
        <v>17</v>
      </c>
      <c r="E238" s="32" t="s">
        <v>34</v>
      </c>
      <c r="F238" s="50">
        <f t="shared" si="1"/>
        <v>6842.4443999999994</v>
      </c>
      <c r="G238" s="50">
        <f t="shared" si="2"/>
        <v>14825.296199999999</v>
      </c>
      <c r="H238" s="34">
        <v>22808.147999999997</v>
      </c>
      <c r="I238" s="50">
        <f t="shared" si="3"/>
        <v>34212.221999999994</v>
      </c>
      <c r="J238" s="50">
        <f t="shared" si="4"/>
        <v>45616.295999999995</v>
      </c>
      <c r="K238" s="17">
        <v>7212792</v>
      </c>
      <c r="L238" s="18">
        <f t="shared" si="6"/>
        <v>1085254.2864999992</v>
      </c>
      <c r="M238" s="19">
        <v>0.65</v>
      </c>
      <c r="N238" s="54"/>
      <c r="O238" s="5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53"/>
      <c r="AH238" s="53"/>
      <c r="AI238" s="53"/>
    </row>
    <row r="239" spans="1:35" ht="15.75" hidden="1" customHeight="1" x14ac:dyDescent="0.25">
      <c r="A239" s="49" t="str">
        <f t="shared" si="0"/>
        <v>SCE_ESTADOJORNAL DA RECORD</v>
      </c>
      <c r="B239" s="49" t="s">
        <v>94</v>
      </c>
      <c r="C239" s="24" t="s">
        <v>35</v>
      </c>
      <c r="D239" s="30" t="s">
        <v>17</v>
      </c>
      <c r="E239" s="32" t="s">
        <v>36</v>
      </c>
      <c r="F239" s="50">
        <f t="shared" si="1"/>
        <v>10324.5</v>
      </c>
      <c r="G239" s="50">
        <f t="shared" si="2"/>
        <v>22369.75</v>
      </c>
      <c r="H239" s="34">
        <v>34415</v>
      </c>
      <c r="I239" s="50">
        <f t="shared" si="3"/>
        <v>51622.5</v>
      </c>
      <c r="J239" s="50">
        <f t="shared" si="4"/>
        <v>68830</v>
      </c>
      <c r="K239" s="17">
        <v>7212792</v>
      </c>
      <c r="L239" s="18">
        <f t="shared" si="6"/>
        <v>976910.5714999995</v>
      </c>
      <c r="M239" s="19">
        <v>0.65</v>
      </c>
      <c r="N239" s="54"/>
      <c r="O239" s="5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53"/>
      <c r="AH239" s="53"/>
      <c r="AI239" s="53"/>
    </row>
    <row r="240" spans="1:35" ht="15.75" hidden="1" customHeight="1" x14ac:dyDescent="0.25">
      <c r="A240" s="49" t="str">
        <f t="shared" si="0"/>
        <v>SCE_ESTADONOVELA 3</v>
      </c>
      <c r="B240" s="49" t="s">
        <v>94</v>
      </c>
      <c r="C240" s="24" t="s">
        <v>37</v>
      </c>
      <c r="D240" s="30" t="s">
        <v>17</v>
      </c>
      <c r="E240" s="32" t="s">
        <v>38</v>
      </c>
      <c r="F240" s="50">
        <f t="shared" si="1"/>
        <v>6750.3</v>
      </c>
      <c r="G240" s="50">
        <f t="shared" si="2"/>
        <v>14625.65</v>
      </c>
      <c r="H240" s="34">
        <v>22501</v>
      </c>
      <c r="I240" s="50">
        <f t="shared" si="3"/>
        <v>33751.5</v>
      </c>
      <c r="J240" s="50">
        <f t="shared" si="4"/>
        <v>45002</v>
      </c>
      <c r="K240" s="17">
        <v>7212792</v>
      </c>
      <c r="L240" s="18">
        <f t="shared" si="6"/>
        <v>924137.51400000136</v>
      </c>
      <c r="M240" s="19">
        <v>0.65</v>
      </c>
      <c r="N240" s="54"/>
      <c r="O240" s="5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53"/>
      <c r="AH240" s="53"/>
      <c r="AI240" s="53"/>
    </row>
    <row r="241" spans="1:35" ht="15.75" hidden="1" customHeight="1" x14ac:dyDescent="0.25">
      <c r="A241" s="49" t="str">
        <f t="shared" si="0"/>
        <v>SCE_ESTADONOVELA 22HS</v>
      </c>
      <c r="B241" s="49" t="s">
        <v>94</v>
      </c>
      <c r="C241" s="24" t="s">
        <v>39</v>
      </c>
      <c r="D241" s="30" t="s">
        <v>17</v>
      </c>
      <c r="E241" s="32" t="s">
        <v>40</v>
      </c>
      <c r="F241" s="50">
        <f t="shared" si="1"/>
        <v>5298</v>
      </c>
      <c r="G241" s="50">
        <f t="shared" si="2"/>
        <v>11479</v>
      </c>
      <c r="H241" s="34">
        <v>17660</v>
      </c>
      <c r="I241" s="50">
        <f t="shared" si="3"/>
        <v>26490</v>
      </c>
      <c r="J241" s="50">
        <f t="shared" si="4"/>
        <v>35320</v>
      </c>
      <c r="K241" s="17">
        <v>7212792</v>
      </c>
      <c r="L241" s="18">
        <f t="shared" si="6"/>
        <v>787991.51750000101</v>
      </c>
      <c r="M241" s="19">
        <v>0.65</v>
      </c>
      <c r="N241" s="54"/>
      <c r="O241" s="5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53"/>
      <c r="AH241" s="53"/>
      <c r="AI241" s="53"/>
    </row>
    <row r="242" spans="1:35" ht="15.75" hidden="1" customHeight="1" x14ac:dyDescent="0.25">
      <c r="A242" s="49" t="str">
        <f t="shared" si="0"/>
        <v>SCE_ESTADOREALITY SHOW 1</v>
      </c>
      <c r="B242" s="49" t="s">
        <v>94</v>
      </c>
      <c r="C242" s="24" t="s">
        <v>41</v>
      </c>
      <c r="D242" s="30" t="s">
        <v>17</v>
      </c>
      <c r="E242" s="32" t="s">
        <v>42</v>
      </c>
      <c r="F242" s="50">
        <f t="shared" si="1"/>
        <v>4867.8</v>
      </c>
      <c r="G242" s="50">
        <f t="shared" si="2"/>
        <v>10546.9</v>
      </c>
      <c r="H242" s="34">
        <v>16226</v>
      </c>
      <c r="I242" s="50">
        <f t="shared" si="3"/>
        <v>24339</v>
      </c>
      <c r="J242" s="50">
        <f t="shared" si="4"/>
        <v>32452</v>
      </c>
      <c r="K242" s="17">
        <v>7212792</v>
      </c>
      <c r="L242" s="18">
        <f t="shared" si="6"/>
        <v>539569.52224999969</v>
      </c>
      <c r="M242" s="19">
        <v>0.65</v>
      </c>
      <c r="N242" s="54"/>
      <c r="O242" s="5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53"/>
      <c r="AH242" s="53"/>
      <c r="AI242" s="53"/>
    </row>
    <row r="243" spans="1:35" ht="15.75" hidden="1" customHeight="1" x14ac:dyDescent="0.25">
      <c r="A243" s="49" t="str">
        <f t="shared" si="0"/>
        <v>SCE_ESTADOREALITY SHOW 2 - A FAZENDA</v>
      </c>
      <c r="B243" s="49" t="s">
        <v>94</v>
      </c>
      <c r="C243" s="12" t="s">
        <v>43</v>
      </c>
      <c r="D243" s="30" t="s">
        <v>17</v>
      </c>
      <c r="E243" s="32" t="s">
        <v>42</v>
      </c>
      <c r="F243" s="50">
        <f t="shared" si="1"/>
        <v>7061.7</v>
      </c>
      <c r="G243" s="50">
        <v>23539</v>
      </c>
      <c r="H243" s="34">
        <v>23539</v>
      </c>
      <c r="I243" s="50">
        <f t="shared" si="3"/>
        <v>35308.5</v>
      </c>
      <c r="J243" s="50">
        <f t="shared" si="4"/>
        <v>47078</v>
      </c>
      <c r="K243" s="17">
        <v>7212792</v>
      </c>
      <c r="L243" s="18">
        <f t="shared" si="6"/>
        <v>539569.52224999969</v>
      </c>
      <c r="M243" s="19">
        <v>0.65</v>
      </c>
      <c r="N243" s="54"/>
      <c r="O243" s="5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53"/>
      <c r="AH243" s="53"/>
      <c r="AI243" s="53"/>
    </row>
    <row r="244" spans="1:35" ht="15.75" hidden="1" customHeight="1" x14ac:dyDescent="0.25">
      <c r="A244" s="49" t="str">
        <f t="shared" si="0"/>
        <v>SCE_ESTADOREALITY SHOW 3 - Quilos Mortais</v>
      </c>
      <c r="B244" s="49" t="s">
        <v>94</v>
      </c>
      <c r="C244" s="12" t="s">
        <v>44</v>
      </c>
      <c r="D244" s="30" t="s">
        <v>45</v>
      </c>
      <c r="E244" s="32" t="s">
        <v>42</v>
      </c>
      <c r="F244" s="50">
        <f t="shared" si="1"/>
        <v>3513.2999999999997</v>
      </c>
      <c r="G244" s="50">
        <f t="shared" ref="G244:G266" si="7">IF(H244="","",(H244*M244))</f>
        <v>7612.1500000000005</v>
      </c>
      <c r="H244" s="34">
        <v>11711</v>
      </c>
      <c r="I244" s="50">
        <f t="shared" si="3"/>
        <v>17566.5</v>
      </c>
      <c r="J244" s="50">
        <f t="shared" si="4"/>
        <v>23422</v>
      </c>
      <c r="K244" s="17">
        <v>7212792</v>
      </c>
      <c r="L244" s="18">
        <f t="shared" si="6"/>
        <v>539569.52224999969</v>
      </c>
      <c r="M244" s="19">
        <v>0.65</v>
      </c>
      <c r="N244" s="54"/>
      <c r="O244" s="5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53"/>
      <c r="AH244" s="53"/>
      <c r="AI244" s="53"/>
    </row>
    <row r="245" spans="1:35" ht="15.75" hidden="1" customHeight="1" x14ac:dyDescent="0.25">
      <c r="A245" s="49" t="str">
        <f t="shared" si="0"/>
        <v>SCE_ESTADOSÉRIE PREMIUM</v>
      </c>
      <c r="B245" s="49" t="s">
        <v>94</v>
      </c>
      <c r="C245" s="24" t="s">
        <v>46</v>
      </c>
      <c r="D245" s="30" t="s">
        <v>17</v>
      </c>
      <c r="E245" s="32" t="s">
        <v>47</v>
      </c>
      <c r="F245" s="50">
        <f t="shared" si="1"/>
        <v>3863.7</v>
      </c>
      <c r="G245" s="50">
        <f t="shared" si="7"/>
        <v>8371.35</v>
      </c>
      <c r="H245" s="34">
        <v>12879</v>
      </c>
      <c r="I245" s="50">
        <f t="shared" si="3"/>
        <v>19318.5</v>
      </c>
      <c r="J245" s="50">
        <f t="shared" si="4"/>
        <v>25758</v>
      </c>
      <c r="K245" s="17">
        <v>7212792</v>
      </c>
      <c r="L245" s="18">
        <f t="shared" si="6"/>
        <v>418239.93024999887</v>
      </c>
      <c r="M245" s="19">
        <v>0.65</v>
      </c>
      <c r="N245" s="54"/>
      <c r="O245" s="5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53"/>
      <c r="AH245" s="53"/>
      <c r="AI245" s="53"/>
    </row>
    <row r="246" spans="1:35" ht="15.75" hidden="1" customHeight="1" x14ac:dyDescent="0.25">
      <c r="A246" s="49" t="str">
        <f t="shared" si="0"/>
        <v>SCE_ESTADOBRASIL CAMINHONEIRO</v>
      </c>
      <c r="B246" s="49" t="s">
        <v>94</v>
      </c>
      <c r="C246" s="24" t="s">
        <v>48</v>
      </c>
      <c r="D246" s="30" t="s">
        <v>49</v>
      </c>
      <c r="E246" s="32" t="s">
        <v>50</v>
      </c>
      <c r="F246" s="50">
        <f t="shared" si="1"/>
        <v>2866.7999999999997</v>
      </c>
      <c r="G246" s="50">
        <f t="shared" si="7"/>
        <v>4778</v>
      </c>
      <c r="H246" s="34">
        <v>9556</v>
      </c>
      <c r="I246" s="50">
        <f t="shared" si="3"/>
        <v>14334</v>
      </c>
      <c r="J246" s="50">
        <f t="shared" si="4"/>
        <v>19112</v>
      </c>
      <c r="K246" s="17">
        <v>7212792</v>
      </c>
      <c r="L246" s="18">
        <f t="shared" si="6"/>
        <v>980302.15083333338</v>
      </c>
      <c r="M246" s="19">
        <v>0.5</v>
      </c>
      <c r="N246" s="54"/>
      <c r="O246" s="5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53"/>
      <c r="AH246" s="53"/>
      <c r="AI246" s="53"/>
    </row>
    <row r="247" spans="1:35" ht="15.75" hidden="1" customHeight="1" x14ac:dyDescent="0.25">
      <c r="A247" s="49" t="str">
        <f t="shared" si="0"/>
        <v>SCE_ESTADOFALA BRASIL - EDIÇÃO DE SÁBADO</v>
      </c>
      <c r="B247" s="49" t="s">
        <v>94</v>
      </c>
      <c r="C247" s="24" t="s">
        <v>51</v>
      </c>
      <c r="D247" s="30" t="s">
        <v>49</v>
      </c>
      <c r="E247" s="32" t="s">
        <v>52</v>
      </c>
      <c r="F247" s="50">
        <f t="shared" si="1"/>
        <v>3182.4</v>
      </c>
      <c r="G247" s="50">
        <f t="shared" si="7"/>
        <v>5304</v>
      </c>
      <c r="H247" s="34">
        <v>10608</v>
      </c>
      <c r="I247" s="50">
        <f t="shared" si="3"/>
        <v>15912</v>
      </c>
      <c r="J247" s="50">
        <f t="shared" si="4"/>
        <v>21216</v>
      </c>
      <c r="K247" s="17">
        <v>7212792</v>
      </c>
      <c r="L247" s="18">
        <f t="shared" si="6"/>
        <v>980302.15083333338</v>
      </c>
      <c r="M247" s="19">
        <v>0.5</v>
      </c>
      <c r="N247" s="54"/>
      <c r="O247" s="5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53"/>
      <c r="AH247" s="53"/>
      <c r="AI247" s="53"/>
    </row>
    <row r="248" spans="1:35" ht="15.75" hidden="1" customHeight="1" x14ac:dyDescent="0.25">
      <c r="A248" s="49" t="str">
        <f t="shared" si="0"/>
        <v>SCE_ESTADOBALANÇO GERAL SC - ED SÁBADO - ESTADUAL (1)</v>
      </c>
      <c r="B248" s="49" t="s">
        <v>94</v>
      </c>
      <c r="C248" s="24" t="s">
        <v>53</v>
      </c>
      <c r="D248" s="30" t="s">
        <v>49</v>
      </c>
      <c r="E248" s="32" t="s">
        <v>54</v>
      </c>
      <c r="F248" s="50">
        <f t="shared" si="1"/>
        <v>5331.8200799999995</v>
      </c>
      <c r="G248" s="50">
        <f t="shared" si="7"/>
        <v>11552.27684</v>
      </c>
      <c r="H248" s="34">
        <v>17772.7336</v>
      </c>
      <c r="I248" s="50">
        <f t="shared" si="3"/>
        <v>26659.100399999999</v>
      </c>
      <c r="J248" s="50">
        <f t="shared" si="4"/>
        <v>35545.467199999999</v>
      </c>
      <c r="K248" s="17">
        <v>7212792</v>
      </c>
      <c r="L248" s="18">
        <f t="shared" si="6"/>
        <v>980302.15083333338</v>
      </c>
      <c r="M248" s="19">
        <v>0.65</v>
      </c>
      <c r="N248" s="54"/>
      <c r="O248" s="5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53"/>
      <c r="AH248" s="53"/>
      <c r="AI248" s="53"/>
    </row>
    <row r="249" spans="1:35" ht="15.75" hidden="1" customHeight="1" x14ac:dyDescent="0.25">
      <c r="A249" s="49" t="str">
        <f t="shared" si="0"/>
        <v>SCE_ESTADOCLUBE DA BOLA</v>
      </c>
      <c r="B249" s="49" t="s">
        <v>94</v>
      </c>
      <c r="C249" s="24" t="s">
        <v>55</v>
      </c>
      <c r="D249" s="30" t="s">
        <v>49</v>
      </c>
      <c r="E249" s="32" t="s">
        <v>56</v>
      </c>
      <c r="F249" s="50">
        <f t="shared" si="1"/>
        <v>4974.7403999999988</v>
      </c>
      <c r="G249" s="50">
        <f t="shared" si="7"/>
        <v>10778.604199999998</v>
      </c>
      <c r="H249" s="51">
        <v>16582.467999999997</v>
      </c>
      <c r="I249" s="50">
        <f t="shared" si="3"/>
        <v>24873.701999999997</v>
      </c>
      <c r="J249" s="50">
        <f t="shared" si="4"/>
        <v>33164.935999999994</v>
      </c>
      <c r="K249" s="17">
        <v>7212792</v>
      </c>
      <c r="L249" s="18">
        <f t="shared" si="6"/>
        <v>980302.15083333338</v>
      </c>
      <c r="M249" s="19">
        <v>0.65</v>
      </c>
      <c r="N249" s="54"/>
      <c r="O249" s="5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53"/>
      <c r="AH249" s="53"/>
      <c r="AI249" s="53"/>
    </row>
    <row r="250" spans="1:35" ht="15.75" hidden="1" customHeight="1" x14ac:dyDescent="0.25">
      <c r="A250" s="49" t="str">
        <f t="shared" si="0"/>
        <v>SCE_ESTADOCINE AVENTURA</v>
      </c>
      <c r="B250" s="49" t="s">
        <v>94</v>
      </c>
      <c r="C250" s="24" t="s">
        <v>57</v>
      </c>
      <c r="D250" s="30" t="s">
        <v>49</v>
      </c>
      <c r="E250" s="32" t="s">
        <v>58</v>
      </c>
      <c r="F250" s="50">
        <f t="shared" si="1"/>
        <v>2222.1</v>
      </c>
      <c r="G250" s="50">
        <f t="shared" si="7"/>
        <v>4814.55</v>
      </c>
      <c r="H250" s="34">
        <v>7407</v>
      </c>
      <c r="I250" s="50">
        <f t="shared" si="3"/>
        <v>11110.5</v>
      </c>
      <c r="J250" s="50">
        <f t="shared" si="4"/>
        <v>14814</v>
      </c>
      <c r="K250" s="17">
        <v>7212792</v>
      </c>
      <c r="L250" s="18">
        <f t="shared" si="6"/>
        <v>980302.15083333338</v>
      </c>
      <c r="M250" s="19">
        <v>0.65</v>
      </c>
      <c r="N250" s="54"/>
      <c r="O250" s="5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53"/>
      <c r="AH250" s="53"/>
      <c r="AI250" s="53"/>
    </row>
    <row r="251" spans="1:35" ht="15.75" hidden="1" customHeight="1" x14ac:dyDescent="0.25">
      <c r="A251" s="49" t="str">
        <f t="shared" si="0"/>
        <v>SCE_ESTADOCIDADE ALERTA - EDIÇÃO DE SÁBADO 1</v>
      </c>
      <c r="B251" s="49" t="s">
        <v>94</v>
      </c>
      <c r="C251" s="24" t="s">
        <v>59</v>
      </c>
      <c r="D251" s="30" t="s">
        <v>49</v>
      </c>
      <c r="E251" s="32" t="s">
        <v>60</v>
      </c>
      <c r="F251" s="50">
        <f t="shared" si="1"/>
        <v>3892.7999999999997</v>
      </c>
      <c r="G251" s="50">
        <f t="shared" si="7"/>
        <v>8434.4</v>
      </c>
      <c r="H251" s="34">
        <v>12976</v>
      </c>
      <c r="I251" s="50">
        <f t="shared" si="3"/>
        <v>19464</v>
      </c>
      <c r="J251" s="50">
        <f t="shared" si="4"/>
        <v>25952</v>
      </c>
      <c r="K251" s="17">
        <v>7212792</v>
      </c>
      <c r="L251" s="18">
        <f t="shared" si="6"/>
        <v>980302.15083333338</v>
      </c>
      <c r="M251" s="19">
        <v>0.65</v>
      </c>
      <c r="N251" s="54"/>
      <c r="O251" s="5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53"/>
      <c r="AH251" s="53"/>
      <c r="AI251" s="53"/>
    </row>
    <row r="252" spans="1:35" ht="15.75" hidden="1" customHeight="1" x14ac:dyDescent="0.25">
      <c r="A252" s="49" t="str">
        <f t="shared" si="0"/>
        <v>SCE_ESTADOJORNAL DA RECORD - EDIÇÃO DE SÁBADO</v>
      </c>
      <c r="B252" s="49" t="s">
        <v>94</v>
      </c>
      <c r="C252" s="24" t="s">
        <v>61</v>
      </c>
      <c r="D252" s="30" t="s">
        <v>49</v>
      </c>
      <c r="E252" s="32" t="s">
        <v>36</v>
      </c>
      <c r="F252" s="50">
        <f t="shared" si="1"/>
        <v>8963.6999999999989</v>
      </c>
      <c r="G252" s="50">
        <f t="shared" si="7"/>
        <v>19421.350000000002</v>
      </c>
      <c r="H252" s="34">
        <v>29879</v>
      </c>
      <c r="I252" s="50">
        <f t="shared" si="3"/>
        <v>44818.5</v>
      </c>
      <c r="J252" s="50">
        <f t="shared" si="4"/>
        <v>59758</v>
      </c>
      <c r="K252" s="17">
        <v>7212792</v>
      </c>
      <c r="L252" s="18">
        <f t="shared" si="6"/>
        <v>980302.15083333338</v>
      </c>
      <c r="M252" s="19">
        <v>0.65</v>
      </c>
      <c r="N252" s="54"/>
      <c r="O252" s="54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53"/>
      <c r="AH252" s="53"/>
      <c r="AI252" s="53"/>
    </row>
    <row r="253" spans="1:35" ht="15.75" hidden="1" customHeight="1" x14ac:dyDescent="0.25">
      <c r="A253" s="49" t="str">
        <f t="shared" si="0"/>
        <v xml:space="preserve">SCE_ESTADONOVELA 3 - MELHORES MOMENTOS </v>
      </c>
      <c r="B253" s="49" t="s">
        <v>94</v>
      </c>
      <c r="C253" s="24" t="s">
        <v>62</v>
      </c>
      <c r="D253" s="30" t="s">
        <v>49</v>
      </c>
      <c r="E253" s="32" t="s">
        <v>38</v>
      </c>
      <c r="F253" s="50">
        <f t="shared" si="1"/>
        <v>4743.5999999999995</v>
      </c>
      <c r="G253" s="50">
        <f t="shared" si="7"/>
        <v>10277.800000000001</v>
      </c>
      <c r="H253" s="34">
        <v>15812</v>
      </c>
      <c r="I253" s="50">
        <f t="shared" si="3"/>
        <v>23718</v>
      </c>
      <c r="J253" s="50">
        <f t="shared" si="4"/>
        <v>31624</v>
      </c>
      <c r="K253" s="17">
        <v>7212792</v>
      </c>
      <c r="L253" s="18">
        <f t="shared" si="6"/>
        <v>980302.15083333338</v>
      </c>
      <c r="M253" s="19">
        <v>0.65</v>
      </c>
      <c r="N253" s="54"/>
      <c r="O253" s="54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53"/>
      <c r="AH253" s="53"/>
      <c r="AI253" s="53"/>
    </row>
    <row r="254" spans="1:35" ht="15.75" hidden="1" customHeight="1" x14ac:dyDescent="0.25">
      <c r="A254" s="49" t="str">
        <f t="shared" si="0"/>
        <v xml:space="preserve">SCE_ESTADOSUPER TELA </v>
      </c>
      <c r="B254" s="49" t="s">
        <v>94</v>
      </c>
      <c r="C254" s="24" t="s">
        <v>63</v>
      </c>
      <c r="D254" s="30" t="s">
        <v>49</v>
      </c>
      <c r="E254" s="32" t="s">
        <v>64</v>
      </c>
      <c r="F254" s="50">
        <f t="shared" si="1"/>
        <v>3513.2999999999997</v>
      </c>
      <c r="G254" s="50">
        <f t="shared" si="7"/>
        <v>7612.1500000000005</v>
      </c>
      <c r="H254" s="34">
        <v>11711</v>
      </c>
      <c r="I254" s="50">
        <f t="shared" si="3"/>
        <v>17566.5</v>
      </c>
      <c r="J254" s="50">
        <f t="shared" si="4"/>
        <v>23422</v>
      </c>
      <c r="K254" s="17">
        <v>7212792</v>
      </c>
      <c r="L254" s="18">
        <f t="shared" si="6"/>
        <v>980302.15083333291</v>
      </c>
      <c r="M254" s="19">
        <v>0.65</v>
      </c>
      <c r="N254" s="54"/>
      <c r="O254" s="54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53"/>
      <c r="AH254" s="53"/>
      <c r="AI254" s="53"/>
    </row>
    <row r="255" spans="1:35" ht="15.75" hidden="1" customHeight="1" x14ac:dyDescent="0.25">
      <c r="A255" s="49" t="str">
        <f t="shared" si="0"/>
        <v>SCE_ESTADOSÉRIE DE SÁBADO</v>
      </c>
      <c r="B255" s="49" t="s">
        <v>94</v>
      </c>
      <c r="C255" s="12" t="s">
        <v>65</v>
      </c>
      <c r="D255" s="13" t="s">
        <v>66</v>
      </c>
      <c r="E255" s="22" t="s">
        <v>67</v>
      </c>
      <c r="F255" s="50">
        <f t="shared" si="1"/>
        <v>1747.2</v>
      </c>
      <c r="G255" s="50">
        <f t="shared" si="7"/>
        <v>3785.6</v>
      </c>
      <c r="H255" s="34">
        <v>5824</v>
      </c>
      <c r="I255" s="50">
        <f t="shared" si="3"/>
        <v>8736</v>
      </c>
      <c r="J255" s="50">
        <f t="shared" si="4"/>
        <v>11648</v>
      </c>
      <c r="K255" s="17">
        <v>7212792</v>
      </c>
      <c r="L255" s="18">
        <f t="shared" si="6"/>
        <v>980302.28541666642</v>
      </c>
      <c r="M255" s="19">
        <v>0.65</v>
      </c>
      <c r="N255" s="54"/>
      <c r="O255" s="54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53"/>
      <c r="AH255" s="53"/>
      <c r="AI255" s="53"/>
    </row>
    <row r="256" spans="1:35" ht="15.75" hidden="1" customHeight="1" x14ac:dyDescent="0.25">
      <c r="A256" s="49" t="str">
        <f t="shared" si="0"/>
        <v>SCE_ESTADOAGRO SAÚDE E COOPERAÇÃO</v>
      </c>
      <c r="B256" s="49" t="s">
        <v>94</v>
      </c>
      <c r="C256" s="24" t="s">
        <v>68</v>
      </c>
      <c r="D256" s="30" t="s">
        <v>69</v>
      </c>
      <c r="E256" s="32" t="s">
        <v>70</v>
      </c>
      <c r="F256" s="50">
        <f t="shared" si="1"/>
        <v>2753.7554399999995</v>
      </c>
      <c r="G256" s="50">
        <f t="shared" si="7"/>
        <v>5966.47012</v>
      </c>
      <c r="H256" s="51">
        <v>9179.1847999999991</v>
      </c>
      <c r="I256" s="50">
        <f t="shared" si="3"/>
        <v>13768.777199999999</v>
      </c>
      <c r="J256" s="50">
        <f t="shared" si="4"/>
        <v>18358.369599999998</v>
      </c>
      <c r="K256" s="17">
        <v>7212792</v>
      </c>
      <c r="L256" s="18">
        <f t="shared" si="6"/>
        <v>890227.27208333334</v>
      </c>
      <c r="M256" s="19">
        <v>0.65</v>
      </c>
      <c r="N256" s="54"/>
      <c r="O256" s="54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53"/>
      <c r="AH256" s="53"/>
      <c r="AI256" s="53"/>
    </row>
    <row r="257" spans="1:35" ht="15.75" hidden="1" customHeight="1" x14ac:dyDescent="0.25">
      <c r="A257" s="49" t="str">
        <f t="shared" si="0"/>
        <v>SCE_ESTADOCINE MAIOR</v>
      </c>
      <c r="B257" s="49" t="s">
        <v>94</v>
      </c>
      <c r="C257" s="24" t="s">
        <v>71</v>
      </c>
      <c r="D257" s="30" t="s">
        <v>69</v>
      </c>
      <c r="E257" s="32" t="s">
        <v>56</v>
      </c>
      <c r="F257" s="50">
        <f t="shared" si="1"/>
        <v>3714.2999999999997</v>
      </c>
      <c r="G257" s="50">
        <f t="shared" si="7"/>
        <v>8047.6500000000005</v>
      </c>
      <c r="H257" s="34">
        <v>12381</v>
      </c>
      <c r="I257" s="50">
        <f t="shared" si="3"/>
        <v>18571.5</v>
      </c>
      <c r="J257" s="50">
        <f t="shared" si="4"/>
        <v>24762</v>
      </c>
      <c r="K257" s="17">
        <v>7212792</v>
      </c>
      <c r="L257" s="18">
        <f t="shared" si="6"/>
        <v>890227.27208333334</v>
      </c>
      <c r="M257" s="19">
        <v>0.65</v>
      </c>
      <c r="N257" s="54"/>
      <c r="O257" s="5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53"/>
      <c r="AH257" s="53"/>
      <c r="AI257" s="53"/>
    </row>
    <row r="258" spans="1:35" ht="15.75" hidden="1" customHeight="1" x14ac:dyDescent="0.25">
      <c r="A258" s="49" t="str">
        <f t="shared" si="0"/>
        <v>SCE_ESTADOHORA DO FARO</v>
      </c>
      <c r="B258" s="49" t="s">
        <v>94</v>
      </c>
      <c r="C258" s="24" t="s">
        <v>72</v>
      </c>
      <c r="D258" s="30" t="s">
        <v>69</v>
      </c>
      <c r="E258" s="32" t="s">
        <v>73</v>
      </c>
      <c r="F258" s="50">
        <f t="shared" si="1"/>
        <v>5166</v>
      </c>
      <c r="G258" s="50">
        <f t="shared" si="7"/>
        <v>11193</v>
      </c>
      <c r="H258" s="34">
        <v>17220</v>
      </c>
      <c r="I258" s="50">
        <f t="shared" si="3"/>
        <v>25830</v>
      </c>
      <c r="J258" s="50">
        <f t="shared" si="4"/>
        <v>34440</v>
      </c>
      <c r="K258" s="17">
        <v>7212792</v>
      </c>
      <c r="L258" s="18">
        <f t="shared" si="6"/>
        <v>890227.27208333334</v>
      </c>
      <c r="M258" s="19">
        <v>0.65</v>
      </c>
      <c r="N258" s="54"/>
      <c r="O258" s="5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53"/>
      <c r="AH258" s="53"/>
      <c r="AI258" s="53"/>
    </row>
    <row r="259" spans="1:35" ht="15.75" hidden="1" customHeight="1" x14ac:dyDescent="0.25">
      <c r="A259" s="49" t="str">
        <f t="shared" si="0"/>
        <v>SCE_ESTADOREALITY SHOW 4</v>
      </c>
      <c r="B259" s="49" t="s">
        <v>94</v>
      </c>
      <c r="C259" s="24" t="s">
        <v>74</v>
      </c>
      <c r="D259" s="30" t="s">
        <v>69</v>
      </c>
      <c r="E259" s="32" t="s">
        <v>32</v>
      </c>
      <c r="F259" s="50">
        <f t="shared" si="1"/>
        <v>4867.8</v>
      </c>
      <c r="G259" s="50">
        <f t="shared" si="7"/>
        <v>10546.9</v>
      </c>
      <c r="H259" s="34">
        <v>16226</v>
      </c>
      <c r="I259" s="50">
        <f t="shared" si="3"/>
        <v>24339</v>
      </c>
      <c r="J259" s="50">
        <f t="shared" si="4"/>
        <v>32452</v>
      </c>
      <c r="K259" s="17">
        <v>7212792</v>
      </c>
      <c r="L259" s="18">
        <f t="shared" si="6"/>
        <v>890227.27208333334</v>
      </c>
      <c r="M259" s="19">
        <v>0.65</v>
      </c>
      <c r="N259" s="54"/>
      <c r="O259" s="5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53"/>
      <c r="AH259" s="53"/>
      <c r="AI259" s="53"/>
    </row>
    <row r="260" spans="1:35" ht="15.75" hidden="1" customHeight="1" x14ac:dyDescent="0.25">
      <c r="A260" s="49" t="str">
        <f t="shared" si="0"/>
        <v>SCE_ESTADODOMINGO ESPETACULAR</v>
      </c>
      <c r="B260" s="49" t="s">
        <v>94</v>
      </c>
      <c r="C260" s="24" t="s">
        <v>75</v>
      </c>
      <c r="D260" s="30" t="s">
        <v>69</v>
      </c>
      <c r="E260" s="32" t="s">
        <v>36</v>
      </c>
      <c r="F260" s="50">
        <f t="shared" si="1"/>
        <v>9914.6999999999989</v>
      </c>
      <c r="G260" s="50">
        <f t="shared" si="7"/>
        <v>21481.850000000002</v>
      </c>
      <c r="H260" s="34">
        <v>33049</v>
      </c>
      <c r="I260" s="50">
        <f t="shared" si="3"/>
        <v>49573.5</v>
      </c>
      <c r="J260" s="50">
        <f t="shared" si="4"/>
        <v>66098</v>
      </c>
      <c r="K260" s="17">
        <v>7212792</v>
      </c>
      <c r="L260" s="18">
        <f t="shared" si="6"/>
        <v>890227.27208333334</v>
      </c>
      <c r="M260" s="19">
        <v>0.65</v>
      </c>
      <c r="N260" s="54"/>
      <c r="O260" s="5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53"/>
      <c r="AH260" s="53"/>
      <c r="AI260" s="53"/>
    </row>
    <row r="261" spans="1:35" ht="15.75" hidden="1" customHeight="1" x14ac:dyDescent="0.25">
      <c r="A261" s="49" t="str">
        <f t="shared" si="0"/>
        <v>SCE_ESTADOCÂMERA RECORD</v>
      </c>
      <c r="B261" s="49" t="s">
        <v>94</v>
      </c>
      <c r="C261" s="24" t="s">
        <v>76</v>
      </c>
      <c r="D261" s="30" t="s">
        <v>69</v>
      </c>
      <c r="E261" s="32" t="s">
        <v>47</v>
      </c>
      <c r="F261" s="50">
        <f t="shared" si="1"/>
        <v>3792.2999999999997</v>
      </c>
      <c r="G261" s="50">
        <f t="shared" si="7"/>
        <v>8216.65</v>
      </c>
      <c r="H261" s="34">
        <v>12641</v>
      </c>
      <c r="I261" s="50">
        <f t="shared" si="3"/>
        <v>18961.5</v>
      </c>
      <c r="J261" s="50">
        <f t="shared" si="4"/>
        <v>25282</v>
      </c>
      <c r="K261" s="17">
        <v>7212792</v>
      </c>
      <c r="L261" s="18">
        <f t="shared" si="6"/>
        <v>890227.27208333334</v>
      </c>
      <c r="M261" s="19">
        <v>0.65</v>
      </c>
      <c r="N261" s="54"/>
      <c r="O261" s="5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53"/>
      <c r="AH261" s="53"/>
      <c r="AI261" s="53"/>
    </row>
    <row r="262" spans="1:35" ht="15.75" hidden="1" customHeight="1" x14ac:dyDescent="0.25">
      <c r="A262" s="49" t="str">
        <f t="shared" si="0"/>
        <v>SCE_ESTADOSERIE DE DOMINGO</v>
      </c>
      <c r="B262" s="49" t="s">
        <v>94</v>
      </c>
      <c r="C262" s="24" t="s">
        <v>77</v>
      </c>
      <c r="D262" s="30" t="s">
        <v>69</v>
      </c>
      <c r="E262" s="32" t="s">
        <v>78</v>
      </c>
      <c r="F262" s="50">
        <f t="shared" si="1"/>
        <v>1747.2</v>
      </c>
      <c r="G262" s="50">
        <f t="shared" si="7"/>
        <v>3785.6</v>
      </c>
      <c r="H262" s="34">
        <v>5824</v>
      </c>
      <c r="I262" s="50">
        <f t="shared" si="3"/>
        <v>8736</v>
      </c>
      <c r="J262" s="50">
        <f t="shared" si="4"/>
        <v>11648</v>
      </c>
      <c r="K262" s="17">
        <v>7212792</v>
      </c>
      <c r="L262" s="18">
        <f t="shared" si="6"/>
        <v>890227.27208333334</v>
      </c>
      <c r="M262" s="19">
        <v>0.65</v>
      </c>
      <c r="N262" s="54"/>
      <c r="O262" s="5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53"/>
      <c r="AH262" s="53"/>
      <c r="AI262" s="53"/>
    </row>
    <row r="263" spans="1:35" ht="15.75" hidden="1" customHeight="1" x14ac:dyDescent="0.25">
      <c r="A263" s="49" t="str">
        <f t="shared" si="0"/>
        <v>SCE_ESTADOABERTURA / 12H00</v>
      </c>
      <c r="B263" s="49" t="s">
        <v>94</v>
      </c>
      <c r="C263" s="24" t="s">
        <v>79</v>
      </c>
      <c r="D263" s="30" t="s">
        <v>45</v>
      </c>
      <c r="E263" s="32" t="s">
        <v>50</v>
      </c>
      <c r="F263" s="50">
        <f t="shared" si="1"/>
        <v>1506.6329999999998</v>
      </c>
      <c r="G263" s="50">
        <f t="shared" si="7"/>
        <v>3264.3714999999997</v>
      </c>
      <c r="H263" s="34">
        <v>5022.1099999999997</v>
      </c>
      <c r="I263" s="50">
        <f t="shared" si="3"/>
        <v>7533.1649999999991</v>
      </c>
      <c r="J263" s="50">
        <f t="shared" si="4"/>
        <v>10044.219999999999</v>
      </c>
      <c r="K263" s="17">
        <v>7212792</v>
      </c>
      <c r="L263" s="18">
        <f t="shared" si="6"/>
        <v>807965.31625000015</v>
      </c>
      <c r="M263" s="19">
        <v>0.65</v>
      </c>
      <c r="N263" s="54"/>
      <c r="O263" s="5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53"/>
      <c r="AH263" s="53"/>
      <c r="AI263" s="53"/>
    </row>
    <row r="264" spans="1:35" ht="15.75" hidden="1" customHeight="1" x14ac:dyDescent="0.25">
      <c r="A264" s="49" t="str">
        <f t="shared" si="0"/>
        <v>SCE_ESTADO12H00 / 18H00</v>
      </c>
      <c r="B264" s="49" t="s">
        <v>94</v>
      </c>
      <c r="C264" s="24" t="s">
        <v>80</v>
      </c>
      <c r="D264" s="30" t="s">
        <v>45</v>
      </c>
      <c r="E264" s="32" t="s">
        <v>54</v>
      </c>
      <c r="F264" s="50">
        <f t="shared" si="1"/>
        <v>1695.0930000000001</v>
      </c>
      <c r="G264" s="50">
        <f t="shared" si="7"/>
        <v>3672.7015000000006</v>
      </c>
      <c r="H264" s="34">
        <v>5650.31</v>
      </c>
      <c r="I264" s="50">
        <f t="shared" si="3"/>
        <v>8475.4650000000001</v>
      </c>
      <c r="J264" s="50">
        <f t="shared" si="4"/>
        <v>11300.62</v>
      </c>
      <c r="K264" s="17">
        <v>7212792</v>
      </c>
      <c r="L264" s="18">
        <f t="shared" si="6"/>
        <v>753227.91924999957</v>
      </c>
      <c r="M264" s="19">
        <v>0.65</v>
      </c>
      <c r="N264" s="54"/>
      <c r="O264" s="5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53"/>
      <c r="AH264" s="53"/>
      <c r="AI264" s="53"/>
    </row>
    <row r="265" spans="1:35" ht="15.75" hidden="1" customHeight="1" x14ac:dyDescent="0.25">
      <c r="A265" s="49" t="str">
        <f t="shared" si="0"/>
        <v>SCE_ESTADO18H00 / ENCERRAMENTO</v>
      </c>
      <c r="B265" s="49" t="s">
        <v>94</v>
      </c>
      <c r="C265" s="24" t="s">
        <v>81</v>
      </c>
      <c r="D265" s="30" t="s">
        <v>45</v>
      </c>
      <c r="E265" s="32" t="s">
        <v>32</v>
      </c>
      <c r="F265" s="50">
        <f t="shared" si="1"/>
        <v>4838.1869999999999</v>
      </c>
      <c r="G265" s="50">
        <f t="shared" si="7"/>
        <v>10482.738500000001</v>
      </c>
      <c r="H265" s="34">
        <v>16127.29</v>
      </c>
      <c r="I265" s="50">
        <f t="shared" si="3"/>
        <v>24190.935000000001</v>
      </c>
      <c r="J265" s="50">
        <f t="shared" si="4"/>
        <v>32254.58</v>
      </c>
      <c r="K265" s="17">
        <v>7212792</v>
      </c>
      <c r="L265" s="18">
        <f t="shared" si="6"/>
        <v>960165.65275000047</v>
      </c>
      <c r="M265" s="19">
        <v>0.65</v>
      </c>
      <c r="N265" s="54"/>
      <c r="O265" s="5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53"/>
      <c r="AH265" s="53"/>
      <c r="AI265" s="53"/>
    </row>
    <row r="266" spans="1:35" ht="15.75" hidden="1" customHeight="1" x14ac:dyDescent="0.25">
      <c r="A266" s="49" t="str">
        <f t="shared" si="0"/>
        <v>SCE_ESTADOABERTURA / ENCERRAMENTO</v>
      </c>
      <c r="B266" s="49" t="s">
        <v>94</v>
      </c>
      <c r="C266" s="24" t="s">
        <v>82</v>
      </c>
      <c r="D266" s="30" t="s">
        <v>45</v>
      </c>
      <c r="E266" s="32" t="s">
        <v>50</v>
      </c>
      <c r="F266" s="50">
        <f t="shared" si="1"/>
        <v>3513.732</v>
      </c>
      <c r="G266" s="50">
        <f t="shared" si="7"/>
        <v>7613.0860000000002</v>
      </c>
      <c r="H266" s="34">
        <v>11712.44</v>
      </c>
      <c r="I266" s="50">
        <f t="shared" si="3"/>
        <v>17568.66</v>
      </c>
      <c r="J266" s="50">
        <f t="shared" si="4"/>
        <v>23424.880000000001</v>
      </c>
      <c r="K266" s="17">
        <v>7212792</v>
      </c>
      <c r="L266" s="18">
        <f t="shared" si="6"/>
        <v>884362.77443750016</v>
      </c>
      <c r="M266" s="19">
        <v>0.65</v>
      </c>
      <c r="N266" s="54"/>
      <c r="O266" s="5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53"/>
      <c r="AH266" s="53"/>
      <c r="AI266" s="53"/>
    </row>
    <row r="267" spans="1:35" ht="15.75" customHeight="1" x14ac:dyDescent="0.25">
      <c r="A267" s="10"/>
      <c r="F267" s="55"/>
      <c r="G267" s="55"/>
      <c r="H267" s="56"/>
      <c r="I267" s="55"/>
      <c r="J267" s="55"/>
      <c r="K267" s="57"/>
      <c r="L267" s="58"/>
      <c r="M267" s="59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5" ht="15.75" customHeight="1" x14ac:dyDescent="0.25">
      <c r="A268" s="10"/>
      <c r="F268" s="55"/>
      <c r="G268" s="55"/>
      <c r="H268" s="56"/>
      <c r="I268" s="55"/>
      <c r="J268" s="55"/>
      <c r="K268" s="57"/>
      <c r="L268" s="58"/>
      <c r="M268" s="59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5" ht="15.75" customHeight="1" x14ac:dyDescent="0.25">
      <c r="A269" s="10"/>
      <c r="F269" s="55"/>
      <c r="G269" s="55"/>
      <c r="H269" s="56"/>
      <c r="I269" s="55"/>
      <c r="J269" s="55"/>
      <c r="K269" s="57"/>
      <c r="L269" s="58"/>
      <c r="M269" s="59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5" ht="15.75" customHeight="1" x14ac:dyDescent="0.25">
      <c r="A270" s="10"/>
      <c r="F270" s="55"/>
      <c r="G270" s="55"/>
      <c r="H270" s="56"/>
      <c r="I270" s="55"/>
      <c r="J270" s="55"/>
      <c r="K270" s="57"/>
      <c r="L270" s="58"/>
      <c r="M270" s="59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5" ht="15.75" customHeight="1" x14ac:dyDescent="0.25">
      <c r="A271" s="10"/>
      <c r="F271" s="55"/>
      <c r="G271" s="56"/>
      <c r="H271" s="56"/>
      <c r="I271" s="55"/>
      <c r="J271" s="55"/>
      <c r="K271" s="57"/>
      <c r="L271" s="58"/>
      <c r="M271" s="59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5" ht="15.75" customHeight="1" x14ac:dyDescent="0.25">
      <c r="A272" s="10"/>
      <c r="F272" s="55"/>
      <c r="G272" s="56"/>
      <c r="H272" s="56"/>
      <c r="I272" s="55"/>
      <c r="J272" s="55"/>
      <c r="K272" s="57"/>
      <c r="L272" s="58"/>
      <c r="M272" s="59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 x14ac:dyDescent="0.25">
      <c r="A273" s="10"/>
      <c r="F273" s="55"/>
      <c r="G273" s="56"/>
      <c r="H273" s="56"/>
      <c r="I273" s="55"/>
      <c r="J273" s="55"/>
      <c r="K273" s="57"/>
      <c r="L273" s="58"/>
      <c r="M273" s="59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 x14ac:dyDescent="0.25">
      <c r="A274" s="10"/>
      <c r="F274" s="55"/>
      <c r="G274" s="56"/>
      <c r="H274" s="56"/>
      <c r="I274" s="55"/>
      <c r="J274" s="55"/>
      <c r="K274" s="57"/>
      <c r="L274" s="58"/>
      <c r="M274" s="59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 x14ac:dyDescent="0.25">
      <c r="A275" s="10"/>
      <c r="F275" s="55"/>
      <c r="G275" s="56"/>
      <c r="H275" s="56"/>
      <c r="I275" s="55"/>
      <c r="J275" s="55"/>
      <c r="K275" s="57"/>
      <c r="L275" s="58"/>
      <c r="M275" s="59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 x14ac:dyDescent="0.25">
      <c r="A276" s="10"/>
      <c r="F276" s="55"/>
      <c r="G276" s="56"/>
      <c r="H276" s="56"/>
      <c r="I276" s="55"/>
      <c r="J276" s="55"/>
      <c r="K276" s="57"/>
      <c r="L276" s="58"/>
      <c r="M276" s="59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 x14ac:dyDescent="0.25">
      <c r="A277" s="10"/>
      <c r="F277" s="55"/>
      <c r="G277" s="56"/>
      <c r="H277" s="56"/>
      <c r="I277" s="55"/>
      <c r="J277" s="55"/>
      <c r="K277" s="57"/>
      <c r="L277" s="58"/>
      <c r="M277" s="59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 x14ac:dyDescent="0.25">
      <c r="A278" s="10"/>
      <c r="F278" s="55"/>
      <c r="G278" s="56"/>
      <c r="H278" s="56"/>
      <c r="I278" s="55"/>
      <c r="J278" s="55"/>
      <c r="K278" s="57"/>
      <c r="L278" s="58"/>
      <c r="M278" s="59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 x14ac:dyDescent="0.25">
      <c r="A279" s="10"/>
      <c r="F279" s="55"/>
      <c r="G279" s="56"/>
      <c r="H279" s="56"/>
      <c r="I279" s="55"/>
      <c r="J279" s="55"/>
      <c r="K279" s="57"/>
      <c r="L279" s="58"/>
      <c r="M279" s="59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 x14ac:dyDescent="0.25">
      <c r="A280" s="10"/>
      <c r="F280" s="55"/>
      <c r="G280" s="56"/>
      <c r="H280" s="56"/>
      <c r="I280" s="55"/>
      <c r="J280" s="55"/>
      <c r="K280" s="57"/>
      <c r="L280" s="58"/>
      <c r="M280" s="59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 x14ac:dyDescent="0.25">
      <c r="A281" s="10"/>
      <c r="F281" s="55"/>
      <c r="G281" s="56"/>
      <c r="H281" s="56"/>
      <c r="I281" s="55"/>
      <c r="J281" s="55"/>
      <c r="K281" s="57"/>
      <c r="L281" s="58"/>
      <c r="M281" s="59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 x14ac:dyDescent="0.25">
      <c r="A282" s="10"/>
      <c r="F282" s="55"/>
      <c r="G282" s="56"/>
      <c r="H282" s="56"/>
      <c r="I282" s="55"/>
      <c r="J282" s="55"/>
      <c r="K282" s="57"/>
      <c r="L282" s="58"/>
      <c r="M282" s="59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 x14ac:dyDescent="0.25">
      <c r="A283" s="10"/>
      <c r="F283" s="55"/>
      <c r="G283" s="56"/>
      <c r="H283" s="56"/>
      <c r="I283" s="55"/>
      <c r="J283" s="55"/>
      <c r="K283" s="57"/>
      <c r="L283" s="58"/>
      <c r="M283" s="59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 x14ac:dyDescent="0.25">
      <c r="A284" s="10"/>
      <c r="F284" s="55"/>
      <c r="G284" s="56"/>
      <c r="H284" s="56"/>
      <c r="I284" s="55"/>
      <c r="J284" s="55"/>
      <c r="K284" s="57"/>
      <c r="L284" s="58"/>
      <c r="M284" s="59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 x14ac:dyDescent="0.25">
      <c r="A285" s="10"/>
      <c r="F285" s="55"/>
      <c r="G285" s="55"/>
      <c r="H285" s="56"/>
      <c r="I285" s="55"/>
      <c r="J285" s="55"/>
      <c r="K285" s="57"/>
      <c r="L285" s="58"/>
      <c r="M285" s="59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 x14ac:dyDescent="0.25">
      <c r="A286" s="10"/>
      <c r="F286" s="55"/>
      <c r="G286" s="55"/>
      <c r="H286" s="56"/>
      <c r="I286" s="55"/>
      <c r="J286" s="55"/>
      <c r="K286" s="57"/>
      <c r="L286" s="58"/>
      <c r="M286" s="59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 x14ac:dyDescent="0.25">
      <c r="A287" s="10"/>
      <c r="F287" s="55"/>
      <c r="G287" s="55"/>
      <c r="H287" s="56"/>
      <c r="I287" s="55"/>
      <c r="J287" s="55"/>
      <c r="K287" s="57"/>
      <c r="L287" s="58"/>
      <c r="M287" s="59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 x14ac:dyDescent="0.25">
      <c r="A288" s="10"/>
      <c r="F288" s="55"/>
      <c r="G288" s="55"/>
      <c r="H288" s="56"/>
      <c r="I288" s="55"/>
      <c r="J288" s="55"/>
      <c r="K288" s="57"/>
      <c r="L288" s="58"/>
      <c r="M288" s="59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0" ht="15.75" customHeight="1" x14ac:dyDescent="0.25">
      <c r="A289" s="10"/>
      <c r="F289" s="55"/>
      <c r="G289" s="55"/>
      <c r="H289" s="56"/>
      <c r="I289" s="55"/>
      <c r="J289" s="55"/>
      <c r="K289" s="57"/>
      <c r="L289" s="58"/>
      <c r="M289" s="59"/>
      <c r="N289" s="10"/>
      <c r="O289" s="10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</row>
    <row r="290" spans="1:30" ht="15.75" customHeight="1" x14ac:dyDescent="0.25">
      <c r="A290" s="10"/>
      <c r="F290" s="55"/>
      <c r="G290" s="55"/>
      <c r="H290" s="56"/>
      <c r="I290" s="55"/>
      <c r="J290" s="55"/>
      <c r="K290" s="57"/>
      <c r="L290" s="58"/>
      <c r="M290" s="59"/>
      <c r="N290" s="10"/>
      <c r="O290" s="10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</row>
    <row r="291" spans="1:30" ht="15.75" customHeight="1" x14ac:dyDescent="0.25">
      <c r="A291" s="10"/>
      <c r="F291" s="55"/>
      <c r="G291" s="55"/>
      <c r="H291" s="56"/>
      <c r="I291" s="55"/>
      <c r="J291" s="55"/>
      <c r="K291" s="57"/>
      <c r="L291" s="58"/>
      <c r="M291" s="59"/>
      <c r="N291" s="10"/>
      <c r="O291" s="10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</row>
    <row r="292" spans="1:30" ht="15.75" customHeight="1" x14ac:dyDescent="0.25">
      <c r="A292" s="10"/>
      <c r="F292" s="55"/>
      <c r="G292" s="55"/>
      <c r="H292" s="56"/>
      <c r="I292" s="55"/>
      <c r="J292" s="55"/>
      <c r="K292" s="57"/>
      <c r="L292" s="58"/>
      <c r="M292" s="59"/>
      <c r="N292" s="10"/>
      <c r="O292" s="10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</row>
    <row r="293" spans="1:30" ht="15.75" customHeight="1" x14ac:dyDescent="0.25">
      <c r="A293" s="10"/>
      <c r="F293" s="55"/>
      <c r="G293" s="55"/>
      <c r="H293" s="56"/>
      <c r="I293" s="55"/>
      <c r="J293" s="55"/>
      <c r="K293" s="57"/>
      <c r="L293" s="58"/>
      <c r="M293" s="59"/>
      <c r="N293" s="10"/>
      <c r="O293" s="10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</row>
    <row r="294" spans="1:30" ht="15.75" customHeight="1" x14ac:dyDescent="0.25">
      <c r="A294" s="10"/>
      <c r="F294" s="55"/>
      <c r="G294" s="55"/>
      <c r="H294" s="56"/>
      <c r="I294" s="55"/>
      <c r="J294" s="55"/>
      <c r="K294" s="57"/>
      <c r="L294" s="58"/>
      <c r="M294" s="59"/>
      <c r="N294" s="10"/>
      <c r="O294" s="10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</row>
    <row r="295" spans="1:30" ht="15.75" customHeight="1" x14ac:dyDescent="0.25">
      <c r="A295" s="10"/>
      <c r="F295" s="55"/>
      <c r="G295" s="55"/>
      <c r="H295" s="56"/>
      <c r="I295" s="55"/>
      <c r="J295" s="55"/>
      <c r="K295" s="57"/>
      <c r="L295" s="58"/>
      <c r="M295" s="59"/>
      <c r="N295" s="10"/>
      <c r="O295" s="10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</row>
    <row r="296" spans="1:30" ht="15.75" customHeight="1" x14ac:dyDescent="0.25">
      <c r="A296" s="10"/>
      <c r="F296" s="55"/>
      <c r="G296" s="55"/>
      <c r="H296" s="56"/>
      <c r="I296" s="55"/>
      <c r="J296" s="55"/>
      <c r="K296" s="57"/>
      <c r="L296" s="58"/>
      <c r="M296" s="59"/>
      <c r="N296" s="10"/>
      <c r="O296" s="10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</row>
    <row r="297" spans="1:30" ht="15.75" customHeight="1" x14ac:dyDescent="0.25">
      <c r="A297" s="10"/>
      <c r="F297" s="55"/>
      <c r="G297" s="55"/>
      <c r="H297" s="56"/>
      <c r="I297" s="55"/>
      <c r="J297" s="55"/>
      <c r="K297" s="57"/>
      <c r="L297" s="58"/>
      <c r="M297" s="59"/>
      <c r="N297" s="10"/>
      <c r="O297" s="10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</row>
    <row r="298" spans="1:30" ht="15.75" customHeight="1" x14ac:dyDescent="0.25">
      <c r="A298" s="10"/>
      <c r="F298" s="55"/>
      <c r="G298" s="55"/>
      <c r="H298" s="56"/>
      <c r="I298" s="55"/>
      <c r="J298" s="55"/>
      <c r="K298" s="57"/>
      <c r="L298" s="58"/>
      <c r="M298" s="59"/>
      <c r="N298" s="10"/>
      <c r="O298" s="10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</row>
    <row r="299" spans="1:30" ht="15.75" customHeight="1" x14ac:dyDescent="0.25">
      <c r="A299" s="10"/>
      <c r="F299" s="55"/>
      <c r="G299" s="55"/>
      <c r="H299" s="56"/>
      <c r="I299" s="55"/>
      <c r="J299" s="55"/>
      <c r="K299" s="57"/>
      <c r="L299" s="58"/>
      <c r="M299" s="59"/>
      <c r="N299" s="10"/>
      <c r="O299" s="10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</row>
    <row r="300" spans="1:30" ht="15.75" customHeight="1" x14ac:dyDescent="0.25">
      <c r="A300" s="10"/>
      <c r="F300" s="55"/>
      <c r="G300" s="55"/>
      <c r="H300" s="56"/>
      <c r="I300" s="55"/>
      <c r="J300" s="55"/>
      <c r="K300" s="57"/>
      <c r="L300" s="58"/>
      <c r="M300" s="59"/>
      <c r="N300" s="10"/>
      <c r="O300" s="10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</row>
    <row r="301" spans="1:30" ht="15.75" customHeight="1" x14ac:dyDescent="0.25">
      <c r="A301" s="10"/>
      <c r="F301" s="55"/>
      <c r="G301" s="55"/>
      <c r="H301" s="56"/>
      <c r="I301" s="55"/>
      <c r="J301" s="55"/>
      <c r="K301" s="57"/>
      <c r="L301" s="58"/>
      <c r="M301" s="59"/>
      <c r="N301" s="10"/>
      <c r="O301" s="10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</row>
    <row r="302" spans="1:30" ht="15.75" customHeight="1" x14ac:dyDescent="0.25">
      <c r="A302" s="10"/>
      <c r="F302" s="55"/>
      <c r="G302" s="55"/>
      <c r="H302" s="56"/>
      <c r="I302" s="55"/>
      <c r="J302" s="55"/>
      <c r="K302" s="57"/>
      <c r="L302" s="58"/>
      <c r="M302" s="59"/>
      <c r="N302" s="10"/>
      <c r="O302" s="10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</row>
    <row r="303" spans="1:30" ht="15.75" customHeight="1" x14ac:dyDescent="0.25">
      <c r="A303" s="10"/>
      <c r="F303" s="55"/>
      <c r="G303" s="55"/>
      <c r="H303" s="56"/>
      <c r="I303" s="55"/>
      <c r="J303" s="55"/>
      <c r="K303" s="57"/>
      <c r="L303" s="58"/>
      <c r="M303" s="59"/>
      <c r="N303" s="10"/>
      <c r="O303" s="10"/>
      <c r="P303" s="10"/>
      <c r="Q303" s="10"/>
      <c r="R303" s="10"/>
    </row>
    <row r="304" spans="1:30" ht="15.75" customHeight="1" x14ac:dyDescent="0.25">
      <c r="A304" s="10"/>
      <c r="F304" s="55"/>
      <c r="G304" s="55"/>
      <c r="H304" s="56"/>
      <c r="I304" s="55"/>
      <c r="J304" s="55"/>
      <c r="K304" s="57"/>
      <c r="L304" s="58"/>
      <c r="M304" s="59"/>
      <c r="N304" s="10"/>
      <c r="O304" s="10"/>
      <c r="P304" s="10"/>
      <c r="Q304" s="10"/>
      <c r="R304" s="10"/>
    </row>
    <row r="305" spans="1:18" ht="15.75" customHeight="1" x14ac:dyDescent="0.25">
      <c r="A305" s="10"/>
      <c r="F305" s="55"/>
      <c r="G305" s="55"/>
      <c r="H305" s="56"/>
      <c r="I305" s="55"/>
      <c r="J305" s="55"/>
      <c r="K305" s="57"/>
      <c r="L305" s="58"/>
      <c r="M305" s="59"/>
      <c r="N305" s="10"/>
      <c r="O305" s="10"/>
      <c r="P305" s="10"/>
      <c r="Q305" s="10"/>
      <c r="R305" s="10"/>
    </row>
    <row r="306" spans="1:18" ht="15.75" customHeight="1" x14ac:dyDescent="0.25">
      <c r="A306" s="10"/>
      <c r="F306" s="55"/>
      <c r="G306" s="55"/>
      <c r="H306" s="56"/>
      <c r="I306" s="55"/>
      <c r="J306" s="55"/>
      <c r="K306" s="57"/>
      <c r="L306" s="58"/>
      <c r="M306" s="59"/>
      <c r="N306" s="10"/>
      <c r="O306" s="10"/>
      <c r="P306" s="10"/>
      <c r="Q306" s="10"/>
      <c r="R306" s="10"/>
    </row>
    <row r="307" spans="1:18" ht="15.75" customHeight="1" x14ac:dyDescent="0.25">
      <c r="A307" s="10"/>
      <c r="F307" s="55"/>
      <c r="G307" s="55"/>
      <c r="H307" s="56"/>
      <c r="I307" s="55"/>
      <c r="J307" s="55"/>
      <c r="K307" s="57"/>
      <c r="L307" s="58"/>
      <c r="M307" s="59"/>
      <c r="N307" s="10"/>
      <c r="O307" s="10"/>
      <c r="P307" s="10"/>
      <c r="Q307" s="10"/>
      <c r="R307" s="10"/>
    </row>
    <row r="308" spans="1:18" ht="15.75" customHeight="1" x14ac:dyDescent="0.25">
      <c r="A308" s="10"/>
      <c r="F308" s="55"/>
      <c r="G308" s="55"/>
      <c r="H308" s="56"/>
      <c r="I308" s="55"/>
      <c r="J308" s="55"/>
      <c r="K308" s="57"/>
      <c r="L308" s="58"/>
      <c r="M308" s="59"/>
      <c r="N308" s="10"/>
      <c r="O308" s="10"/>
      <c r="P308" s="10"/>
      <c r="Q308" s="10"/>
      <c r="R308" s="10"/>
    </row>
    <row r="309" spans="1:18" ht="15.75" customHeight="1" x14ac:dyDescent="0.25">
      <c r="A309" s="10"/>
      <c r="F309" s="55"/>
      <c r="G309" s="55"/>
      <c r="H309" s="56"/>
      <c r="I309" s="55"/>
      <c r="J309" s="55"/>
      <c r="K309" s="57"/>
      <c r="L309" s="58"/>
      <c r="M309" s="59"/>
      <c r="N309" s="10"/>
      <c r="O309" s="10"/>
      <c r="P309" s="10"/>
      <c r="Q309" s="10"/>
      <c r="R309" s="10"/>
    </row>
    <row r="310" spans="1:18" ht="15.75" customHeight="1" x14ac:dyDescent="0.25">
      <c r="A310" s="10"/>
      <c r="F310" s="55"/>
      <c r="G310" s="55"/>
      <c r="H310" s="56"/>
      <c r="I310" s="55"/>
      <c r="J310" s="55"/>
      <c r="K310" s="57"/>
      <c r="L310" s="58"/>
      <c r="M310" s="59"/>
      <c r="N310" s="10"/>
      <c r="O310" s="10"/>
      <c r="P310" s="10"/>
      <c r="Q310" s="10"/>
      <c r="R310" s="10"/>
    </row>
    <row r="311" spans="1:18" ht="15.75" customHeight="1" x14ac:dyDescent="0.25">
      <c r="A311" s="10"/>
      <c r="F311" s="55"/>
      <c r="G311" s="55"/>
      <c r="H311" s="56"/>
      <c r="I311" s="55"/>
      <c r="J311" s="55"/>
      <c r="K311" s="57"/>
      <c r="L311" s="58"/>
      <c r="M311" s="59"/>
      <c r="N311" s="10"/>
      <c r="O311" s="10"/>
      <c r="P311" s="10"/>
      <c r="Q311" s="10"/>
      <c r="R311" s="10"/>
    </row>
    <row r="312" spans="1:18" ht="15.75" customHeight="1" x14ac:dyDescent="0.25">
      <c r="A312" s="10"/>
      <c r="F312" s="55"/>
      <c r="G312" s="55"/>
      <c r="H312" s="56"/>
      <c r="I312" s="55"/>
      <c r="J312" s="55"/>
      <c r="K312" s="57"/>
      <c r="L312" s="58"/>
      <c r="M312" s="59"/>
      <c r="N312" s="10"/>
      <c r="O312" s="10"/>
      <c r="P312" s="10"/>
      <c r="Q312" s="10"/>
      <c r="R312" s="10"/>
    </row>
    <row r="313" spans="1:18" ht="15.75" customHeight="1" x14ac:dyDescent="0.25">
      <c r="A313" s="10"/>
      <c r="F313" s="55"/>
      <c r="G313" s="55"/>
      <c r="H313" s="56"/>
      <c r="I313" s="55"/>
      <c r="J313" s="55"/>
      <c r="K313" s="57"/>
      <c r="L313" s="58"/>
      <c r="M313" s="59"/>
      <c r="N313" s="10"/>
      <c r="O313" s="10"/>
      <c r="P313" s="10"/>
      <c r="Q313" s="10"/>
      <c r="R313" s="10"/>
    </row>
    <row r="314" spans="1:18" ht="15.75" customHeight="1" x14ac:dyDescent="0.25">
      <c r="A314" s="10"/>
      <c r="F314" s="55"/>
      <c r="G314" s="55"/>
      <c r="H314" s="56"/>
      <c r="I314" s="55"/>
      <c r="J314" s="55"/>
      <c r="K314" s="57"/>
      <c r="L314" s="58"/>
      <c r="M314" s="59"/>
      <c r="N314" s="10"/>
      <c r="O314" s="10"/>
      <c r="P314" s="10"/>
      <c r="Q314" s="10"/>
      <c r="R314" s="10"/>
    </row>
    <row r="315" spans="1:18" ht="15.75" customHeight="1" x14ac:dyDescent="0.25">
      <c r="A315" s="10"/>
      <c r="F315" s="55"/>
      <c r="G315" s="55"/>
      <c r="H315" s="56"/>
      <c r="I315" s="55"/>
      <c r="J315" s="55"/>
      <c r="K315" s="57"/>
      <c r="L315" s="58"/>
      <c r="M315" s="59"/>
      <c r="N315" s="10"/>
      <c r="O315" s="10"/>
      <c r="P315" s="10"/>
      <c r="Q315" s="10"/>
      <c r="R315" s="10"/>
    </row>
    <row r="316" spans="1:18" ht="15.75" customHeight="1" x14ac:dyDescent="0.25">
      <c r="A316" s="10"/>
      <c r="F316" s="55"/>
      <c r="G316" s="55"/>
      <c r="H316" s="56"/>
      <c r="I316" s="55"/>
      <c r="J316" s="55"/>
      <c r="K316" s="57"/>
      <c r="L316" s="58"/>
      <c r="M316" s="59"/>
      <c r="N316" s="10"/>
      <c r="O316" s="10"/>
      <c r="P316" s="10"/>
      <c r="Q316" s="10"/>
      <c r="R316" s="10"/>
    </row>
    <row r="317" spans="1:18" ht="15.75" customHeight="1" x14ac:dyDescent="0.25">
      <c r="A317" s="10"/>
      <c r="F317" s="55"/>
      <c r="G317" s="55"/>
      <c r="H317" s="56"/>
      <c r="I317" s="55"/>
      <c r="J317" s="55"/>
      <c r="K317" s="57"/>
      <c r="L317" s="58"/>
      <c r="M317" s="59"/>
      <c r="N317" s="10"/>
      <c r="O317" s="10"/>
      <c r="P317" s="10"/>
      <c r="Q317" s="10"/>
      <c r="R317" s="10"/>
    </row>
    <row r="318" spans="1:18" ht="15.75" customHeight="1" x14ac:dyDescent="0.25">
      <c r="A318" s="10"/>
      <c r="F318" s="55"/>
      <c r="G318" s="55"/>
      <c r="H318" s="56"/>
      <c r="I318" s="55"/>
      <c r="J318" s="55"/>
      <c r="K318" s="57"/>
      <c r="L318" s="58"/>
      <c r="M318" s="59"/>
      <c r="N318" s="10"/>
      <c r="O318" s="10"/>
      <c r="P318" s="10"/>
      <c r="Q318" s="10"/>
      <c r="R318" s="10"/>
    </row>
    <row r="319" spans="1:18" ht="15.75" customHeight="1" x14ac:dyDescent="0.25">
      <c r="A319" s="10"/>
      <c r="F319" s="55"/>
      <c r="G319" s="55"/>
      <c r="H319" s="56"/>
      <c r="I319" s="55"/>
      <c r="J319" s="55"/>
      <c r="K319" s="57"/>
      <c r="L319" s="58"/>
      <c r="M319" s="59"/>
      <c r="N319" s="10"/>
      <c r="O319" s="10"/>
      <c r="P319" s="10"/>
      <c r="Q319" s="10"/>
      <c r="R319" s="10"/>
    </row>
    <row r="320" spans="1:18" ht="15.75" customHeight="1" x14ac:dyDescent="0.25">
      <c r="A320" s="10"/>
      <c r="F320" s="55"/>
      <c r="G320" s="55"/>
      <c r="H320" s="56"/>
      <c r="I320" s="55"/>
      <c r="J320" s="55"/>
      <c r="K320" s="57"/>
      <c r="L320" s="58"/>
      <c r="M320" s="59"/>
      <c r="N320" s="10"/>
      <c r="O320" s="10"/>
      <c r="P320" s="10"/>
      <c r="Q320" s="10"/>
      <c r="R320" s="10"/>
    </row>
    <row r="321" spans="1:18" ht="15.75" customHeight="1" x14ac:dyDescent="0.25">
      <c r="A321" s="10"/>
      <c r="F321" s="55"/>
      <c r="G321" s="55"/>
      <c r="H321" s="56"/>
      <c r="I321" s="55"/>
      <c r="J321" s="55"/>
      <c r="K321" s="57"/>
      <c r="L321" s="58"/>
      <c r="M321" s="59"/>
      <c r="N321" s="10"/>
      <c r="O321" s="10"/>
      <c r="P321" s="10"/>
      <c r="Q321" s="10"/>
      <c r="R321" s="10"/>
    </row>
    <row r="322" spans="1:18" ht="15.75" customHeight="1" x14ac:dyDescent="0.25">
      <c r="A322" s="10"/>
      <c r="F322" s="55"/>
      <c r="G322" s="55"/>
      <c r="H322" s="56"/>
      <c r="I322" s="55"/>
      <c r="J322" s="55"/>
      <c r="K322" s="57"/>
      <c r="L322" s="58"/>
      <c r="M322" s="59"/>
      <c r="N322" s="10"/>
      <c r="O322" s="10"/>
      <c r="P322" s="10"/>
      <c r="Q322" s="10"/>
      <c r="R322" s="10"/>
    </row>
    <row r="323" spans="1:18" ht="15.75" customHeight="1" x14ac:dyDescent="0.25">
      <c r="A323" s="10"/>
      <c r="F323" s="55"/>
      <c r="G323" s="55"/>
      <c r="H323" s="56"/>
      <c r="I323" s="55"/>
      <c r="J323" s="55"/>
      <c r="K323" s="57"/>
      <c r="L323" s="58"/>
      <c r="M323" s="59"/>
      <c r="N323" s="10"/>
      <c r="O323" s="10"/>
      <c r="P323" s="10"/>
      <c r="Q323" s="10"/>
      <c r="R323" s="10"/>
    </row>
    <row r="324" spans="1:18" ht="15.75" customHeight="1" x14ac:dyDescent="0.25">
      <c r="A324" s="10"/>
      <c r="F324" s="55"/>
      <c r="G324" s="55"/>
      <c r="H324" s="56"/>
      <c r="I324" s="55"/>
      <c r="J324" s="55"/>
      <c r="K324" s="57"/>
      <c r="L324" s="58"/>
      <c r="M324" s="59"/>
      <c r="N324" s="10"/>
      <c r="O324" s="10"/>
      <c r="P324" s="10"/>
      <c r="Q324" s="10"/>
      <c r="R324" s="10"/>
    </row>
    <row r="325" spans="1:18" ht="15.75" customHeight="1" x14ac:dyDescent="0.25">
      <c r="A325" s="10"/>
      <c r="F325" s="55"/>
      <c r="G325" s="55"/>
      <c r="H325" s="56"/>
      <c r="I325" s="55"/>
      <c r="J325" s="55"/>
      <c r="K325" s="57"/>
      <c r="L325" s="58"/>
      <c r="M325" s="59"/>
      <c r="N325" s="10"/>
      <c r="O325" s="10"/>
      <c r="P325" s="10"/>
      <c r="Q325" s="10"/>
      <c r="R325" s="10"/>
    </row>
    <row r="326" spans="1:18" ht="15.75" customHeight="1" x14ac:dyDescent="0.25">
      <c r="A326" s="10"/>
      <c r="F326" s="55"/>
      <c r="G326" s="55"/>
      <c r="H326" s="56"/>
      <c r="I326" s="55"/>
      <c r="J326" s="55"/>
      <c r="K326" s="57"/>
      <c r="L326" s="58"/>
      <c r="M326" s="59"/>
      <c r="N326" s="10"/>
      <c r="O326" s="10"/>
      <c r="P326" s="10"/>
      <c r="Q326" s="10"/>
      <c r="R326" s="10"/>
    </row>
    <row r="327" spans="1:18" ht="15.75" customHeight="1" x14ac:dyDescent="0.25">
      <c r="A327" s="10"/>
      <c r="F327" s="55"/>
      <c r="G327" s="55"/>
      <c r="H327" s="56"/>
      <c r="I327" s="55"/>
      <c r="J327" s="55"/>
      <c r="K327" s="57"/>
      <c r="L327" s="58"/>
      <c r="M327" s="59"/>
      <c r="N327" s="10"/>
      <c r="O327" s="10"/>
      <c r="P327" s="10"/>
      <c r="Q327" s="10"/>
      <c r="R327" s="10"/>
    </row>
    <row r="328" spans="1:18" ht="15.75" customHeight="1" x14ac:dyDescent="0.25">
      <c r="A328" s="10"/>
      <c r="F328" s="55"/>
      <c r="G328" s="55"/>
      <c r="H328" s="56"/>
      <c r="I328" s="55"/>
      <c r="J328" s="55"/>
      <c r="K328" s="57"/>
      <c r="L328" s="58"/>
      <c r="M328" s="59"/>
      <c r="N328" s="10"/>
      <c r="O328" s="10"/>
      <c r="P328" s="10"/>
      <c r="Q328" s="10"/>
      <c r="R328" s="10"/>
    </row>
    <row r="329" spans="1:18" ht="15.75" customHeight="1" x14ac:dyDescent="0.25">
      <c r="A329" s="10"/>
      <c r="F329" s="55"/>
      <c r="G329" s="55"/>
      <c r="H329" s="56"/>
      <c r="I329" s="55"/>
      <c r="J329" s="55"/>
      <c r="K329" s="57"/>
      <c r="L329" s="58"/>
      <c r="M329" s="59"/>
      <c r="N329" s="10"/>
      <c r="O329" s="10"/>
      <c r="P329" s="10"/>
      <c r="Q329" s="10"/>
      <c r="R329" s="10"/>
    </row>
    <row r="330" spans="1:18" ht="15.75" customHeight="1" x14ac:dyDescent="0.25">
      <c r="A330" s="10"/>
      <c r="F330" s="55"/>
      <c r="G330" s="55"/>
      <c r="H330" s="56"/>
      <c r="I330" s="55"/>
      <c r="J330" s="55"/>
      <c r="K330" s="57"/>
      <c r="L330" s="58"/>
      <c r="M330" s="59"/>
      <c r="N330" s="10"/>
      <c r="O330" s="10"/>
      <c r="P330" s="10"/>
      <c r="Q330" s="10"/>
      <c r="R330" s="10"/>
    </row>
    <row r="331" spans="1:18" ht="15.75" customHeight="1" x14ac:dyDescent="0.25">
      <c r="A331" s="10"/>
      <c r="F331" s="55"/>
      <c r="G331" s="55"/>
      <c r="H331" s="56"/>
      <c r="I331" s="55"/>
      <c r="J331" s="55"/>
      <c r="K331" s="57"/>
      <c r="L331" s="58"/>
      <c r="M331" s="59"/>
      <c r="N331" s="10"/>
      <c r="O331" s="10"/>
      <c r="P331" s="10"/>
      <c r="Q331" s="10"/>
      <c r="R331" s="10"/>
    </row>
    <row r="332" spans="1:18" ht="15.75" customHeight="1" x14ac:dyDescent="0.25">
      <c r="A332" s="10"/>
      <c r="F332" s="55"/>
      <c r="G332" s="55"/>
      <c r="H332" s="56"/>
      <c r="I332" s="55"/>
      <c r="J332" s="55"/>
      <c r="K332" s="57"/>
      <c r="L332" s="58"/>
      <c r="M332" s="59"/>
      <c r="N332" s="10"/>
      <c r="O332" s="10"/>
      <c r="P332" s="10"/>
      <c r="Q332" s="10"/>
      <c r="R332" s="10"/>
    </row>
    <row r="333" spans="1:18" ht="15.75" customHeight="1" x14ac:dyDescent="0.25">
      <c r="A333" s="10"/>
      <c r="F333" s="55"/>
      <c r="G333" s="55"/>
      <c r="H333" s="56"/>
      <c r="I333" s="55"/>
      <c r="J333" s="55"/>
      <c r="K333" s="57"/>
      <c r="L333" s="58"/>
      <c r="M333" s="59"/>
      <c r="N333" s="10"/>
      <c r="O333" s="10"/>
      <c r="P333" s="10"/>
      <c r="Q333" s="10"/>
      <c r="R333" s="10"/>
    </row>
    <row r="334" spans="1:18" ht="15.75" customHeight="1" x14ac:dyDescent="0.25">
      <c r="A334" s="10"/>
      <c r="F334" s="55"/>
      <c r="G334" s="55"/>
      <c r="H334" s="56"/>
      <c r="I334" s="55"/>
      <c r="J334" s="55"/>
      <c r="K334" s="57"/>
      <c r="L334" s="58"/>
      <c r="M334" s="59"/>
      <c r="N334" s="10"/>
      <c r="O334" s="10"/>
      <c r="P334" s="10"/>
      <c r="Q334" s="10"/>
      <c r="R334" s="10"/>
    </row>
    <row r="335" spans="1:18" ht="15.75" customHeight="1" x14ac:dyDescent="0.25">
      <c r="A335" s="10"/>
      <c r="F335" s="55"/>
      <c r="G335" s="55"/>
      <c r="H335" s="56"/>
      <c r="I335" s="55"/>
      <c r="J335" s="55"/>
      <c r="K335" s="57"/>
      <c r="L335" s="58"/>
      <c r="M335" s="59"/>
      <c r="N335" s="10"/>
      <c r="O335" s="10"/>
      <c r="P335" s="10"/>
      <c r="Q335" s="10"/>
      <c r="R335" s="10"/>
    </row>
    <row r="336" spans="1:18" ht="15.75" customHeight="1" x14ac:dyDescent="0.25">
      <c r="A336" s="10"/>
      <c r="F336" s="55"/>
      <c r="G336" s="55"/>
      <c r="H336" s="56"/>
      <c r="I336" s="55"/>
      <c r="J336" s="55"/>
      <c r="K336" s="57"/>
      <c r="L336" s="58"/>
      <c r="M336" s="59"/>
      <c r="N336" s="10"/>
      <c r="O336" s="10"/>
      <c r="P336" s="10"/>
      <c r="Q336" s="10"/>
      <c r="R336" s="10"/>
    </row>
    <row r="337" spans="1:18" ht="15.75" customHeight="1" x14ac:dyDescent="0.25">
      <c r="A337" s="10"/>
      <c r="F337" s="55"/>
      <c r="G337" s="55"/>
      <c r="H337" s="56"/>
      <c r="I337" s="55"/>
      <c r="J337" s="55"/>
      <c r="K337" s="57"/>
      <c r="L337" s="58"/>
      <c r="M337" s="59"/>
      <c r="N337" s="10"/>
      <c r="O337" s="10"/>
      <c r="P337" s="10"/>
      <c r="Q337" s="10"/>
      <c r="R337" s="10"/>
    </row>
    <row r="338" spans="1:18" ht="15.75" customHeight="1" x14ac:dyDescent="0.25">
      <c r="A338" s="10"/>
      <c r="F338" s="55"/>
      <c r="G338" s="55"/>
      <c r="H338" s="56"/>
      <c r="I338" s="55"/>
      <c r="J338" s="55"/>
      <c r="K338" s="57"/>
      <c r="L338" s="58"/>
      <c r="M338" s="59"/>
      <c r="N338" s="10"/>
      <c r="O338" s="10"/>
      <c r="P338" s="10"/>
      <c r="Q338" s="10"/>
      <c r="R338" s="10"/>
    </row>
    <row r="339" spans="1:18" ht="15.75" customHeight="1" x14ac:dyDescent="0.25">
      <c r="A339" s="10"/>
      <c r="F339" s="55"/>
      <c r="G339" s="55"/>
      <c r="H339" s="56"/>
      <c r="I339" s="55"/>
      <c r="J339" s="55"/>
      <c r="K339" s="57"/>
      <c r="L339" s="58"/>
      <c r="M339" s="59"/>
      <c r="N339" s="10"/>
      <c r="O339" s="10"/>
      <c r="P339" s="10"/>
      <c r="Q339" s="10"/>
      <c r="R339" s="10"/>
    </row>
    <row r="340" spans="1:18" ht="15.75" customHeight="1" x14ac:dyDescent="0.25">
      <c r="A340" s="10"/>
      <c r="F340" s="55"/>
      <c r="G340" s="55"/>
      <c r="H340" s="56"/>
      <c r="I340" s="55"/>
      <c r="J340" s="55"/>
      <c r="K340" s="57"/>
      <c r="L340" s="58"/>
      <c r="M340" s="59"/>
      <c r="N340" s="10"/>
      <c r="O340" s="10"/>
      <c r="P340" s="10"/>
      <c r="Q340" s="10"/>
      <c r="R340" s="10"/>
    </row>
    <row r="341" spans="1:18" ht="15.75" customHeight="1" x14ac:dyDescent="0.25">
      <c r="A341" s="10"/>
      <c r="F341" s="55"/>
      <c r="G341" s="55"/>
      <c r="H341" s="56"/>
      <c r="I341" s="55"/>
      <c r="J341" s="55"/>
      <c r="K341" s="57"/>
      <c r="L341" s="58"/>
      <c r="M341" s="59"/>
      <c r="N341" s="10"/>
      <c r="O341" s="10"/>
      <c r="P341" s="10"/>
      <c r="Q341" s="10"/>
      <c r="R341" s="10"/>
    </row>
    <row r="342" spans="1:18" ht="15.75" customHeight="1" x14ac:dyDescent="0.25">
      <c r="A342" s="10"/>
      <c r="F342" s="55"/>
      <c r="G342" s="55"/>
      <c r="H342" s="56"/>
      <c r="I342" s="55"/>
      <c r="J342" s="55"/>
      <c r="K342" s="57"/>
      <c r="L342" s="58"/>
      <c r="M342" s="59"/>
      <c r="N342" s="10"/>
      <c r="O342" s="10"/>
      <c r="P342" s="10"/>
      <c r="Q342" s="10"/>
      <c r="R342" s="10"/>
    </row>
    <row r="343" spans="1:18" ht="15.75" customHeight="1" x14ac:dyDescent="0.25">
      <c r="A343" s="10"/>
      <c r="F343" s="55"/>
      <c r="G343" s="55"/>
      <c r="H343" s="56"/>
      <c r="I343" s="55"/>
      <c r="J343" s="55"/>
      <c r="K343" s="57"/>
      <c r="L343" s="58"/>
      <c r="M343" s="59"/>
      <c r="N343" s="10"/>
      <c r="O343" s="10"/>
      <c r="P343" s="10"/>
      <c r="Q343" s="10"/>
      <c r="R343" s="10"/>
    </row>
    <row r="344" spans="1:18" ht="15.75" customHeight="1" x14ac:dyDescent="0.25">
      <c r="A344" s="10"/>
      <c r="F344" s="55"/>
      <c r="G344" s="55"/>
      <c r="H344" s="56"/>
      <c r="I344" s="55"/>
      <c r="J344" s="55"/>
      <c r="K344" s="57"/>
      <c r="L344" s="58"/>
      <c r="M344" s="59"/>
      <c r="N344" s="10"/>
      <c r="O344" s="10"/>
      <c r="P344" s="10"/>
      <c r="Q344" s="10"/>
      <c r="R344" s="10"/>
    </row>
    <row r="345" spans="1:18" ht="15.75" customHeight="1" x14ac:dyDescent="0.25">
      <c r="A345" s="10"/>
      <c r="F345" s="55"/>
      <c r="G345" s="55"/>
      <c r="H345" s="56"/>
      <c r="I345" s="55"/>
      <c r="J345" s="55"/>
      <c r="K345" s="57"/>
      <c r="L345" s="58"/>
      <c r="M345" s="59"/>
      <c r="N345" s="10"/>
      <c r="O345" s="10"/>
      <c r="P345" s="10"/>
      <c r="Q345" s="10"/>
      <c r="R345" s="10"/>
    </row>
    <row r="346" spans="1:18" ht="15.75" customHeight="1" x14ac:dyDescent="0.25">
      <c r="A346" s="10"/>
      <c r="F346" s="55"/>
      <c r="G346" s="55"/>
      <c r="H346" s="56"/>
      <c r="I346" s="55"/>
      <c r="J346" s="55"/>
      <c r="K346" s="57"/>
      <c r="L346" s="58"/>
      <c r="M346" s="59"/>
      <c r="N346" s="10"/>
      <c r="O346" s="10"/>
      <c r="P346" s="10"/>
      <c r="Q346" s="10"/>
      <c r="R346" s="10"/>
    </row>
    <row r="347" spans="1:18" ht="15.75" customHeight="1" x14ac:dyDescent="0.25">
      <c r="A347" s="10"/>
      <c r="F347" s="55"/>
      <c r="G347" s="55"/>
      <c r="H347" s="56"/>
      <c r="I347" s="55"/>
      <c r="J347" s="55"/>
      <c r="K347" s="57"/>
      <c r="L347" s="58"/>
      <c r="M347" s="59"/>
      <c r="N347" s="10"/>
      <c r="O347" s="10"/>
      <c r="P347" s="10"/>
      <c r="Q347" s="10"/>
      <c r="R347" s="10"/>
    </row>
    <row r="348" spans="1:18" ht="15.75" customHeight="1" x14ac:dyDescent="0.25">
      <c r="A348" s="10"/>
      <c r="F348" s="55"/>
      <c r="G348" s="55"/>
      <c r="H348" s="56"/>
      <c r="I348" s="55"/>
      <c r="J348" s="55"/>
      <c r="K348" s="57"/>
      <c r="L348" s="58"/>
      <c r="M348" s="59"/>
      <c r="N348" s="10"/>
      <c r="O348" s="10"/>
      <c r="P348" s="10"/>
      <c r="Q348" s="10"/>
      <c r="R348" s="10"/>
    </row>
    <row r="349" spans="1:18" ht="15.75" customHeight="1" x14ac:dyDescent="0.25">
      <c r="A349" s="10"/>
      <c r="F349" s="55"/>
      <c r="G349" s="55"/>
      <c r="H349" s="56"/>
      <c r="I349" s="55"/>
      <c r="J349" s="55"/>
      <c r="K349" s="57"/>
      <c r="L349" s="58"/>
      <c r="M349" s="59"/>
      <c r="N349" s="10"/>
      <c r="O349" s="10"/>
      <c r="P349" s="10"/>
      <c r="Q349" s="10"/>
      <c r="R349" s="10"/>
    </row>
    <row r="350" spans="1:18" ht="15.75" customHeight="1" x14ac:dyDescent="0.25">
      <c r="A350" s="10"/>
      <c r="F350" s="55"/>
      <c r="G350" s="55"/>
      <c r="H350" s="56"/>
      <c r="I350" s="55"/>
      <c r="J350" s="55"/>
      <c r="K350" s="57"/>
      <c r="L350" s="58"/>
      <c r="M350" s="59"/>
      <c r="N350" s="10"/>
      <c r="O350" s="10"/>
      <c r="P350" s="10"/>
      <c r="Q350" s="10"/>
      <c r="R350" s="10"/>
    </row>
    <row r="351" spans="1:18" ht="15.75" customHeight="1" x14ac:dyDescent="0.25">
      <c r="A351" s="10"/>
      <c r="F351" s="55"/>
      <c r="G351" s="55"/>
      <c r="H351" s="56"/>
      <c r="I351" s="55"/>
      <c r="J351" s="55"/>
      <c r="K351" s="57"/>
      <c r="L351" s="58"/>
      <c r="M351" s="59"/>
      <c r="N351" s="10"/>
      <c r="O351" s="10"/>
      <c r="P351" s="10"/>
      <c r="Q351" s="10"/>
      <c r="R351" s="10"/>
    </row>
    <row r="352" spans="1:18" ht="15.75" customHeight="1" x14ac:dyDescent="0.25">
      <c r="A352" s="10"/>
      <c r="F352" s="55"/>
      <c r="G352" s="55"/>
      <c r="H352" s="56"/>
      <c r="I352" s="55"/>
      <c r="J352" s="55"/>
      <c r="K352" s="57"/>
      <c r="L352" s="58"/>
      <c r="M352" s="59"/>
      <c r="N352" s="10"/>
      <c r="O352" s="10"/>
      <c r="P352" s="10"/>
      <c r="Q352" s="10"/>
      <c r="R352" s="10"/>
    </row>
    <row r="353" spans="1:18" ht="15.75" customHeight="1" x14ac:dyDescent="0.25">
      <c r="A353" s="10"/>
      <c r="F353" s="55"/>
      <c r="G353" s="55"/>
      <c r="H353" s="56"/>
      <c r="I353" s="55"/>
      <c r="J353" s="55"/>
      <c r="K353" s="57"/>
      <c r="L353" s="58"/>
      <c r="M353" s="59"/>
      <c r="N353" s="10"/>
      <c r="O353" s="10"/>
      <c r="P353" s="10"/>
      <c r="Q353" s="10"/>
      <c r="R353" s="10"/>
    </row>
    <row r="354" spans="1:18" ht="15.75" customHeight="1" x14ac:dyDescent="0.25">
      <c r="A354" s="10"/>
      <c r="F354" s="55"/>
      <c r="G354" s="55"/>
      <c r="H354" s="56"/>
      <c r="I354" s="55"/>
      <c r="J354" s="55"/>
      <c r="K354" s="57"/>
      <c r="L354" s="58"/>
      <c r="M354" s="59"/>
      <c r="N354" s="10"/>
      <c r="O354" s="10"/>
      <c r="P354" s="10"/>
      <c r="Q354" s="10"/>
      <c r="R354" s="10"/>
    </row>
    <row r="355" spans="1:18" ht="15.75" customHeight="1" x14ac:dyDescent="0.25">
      <c r="A355" s="10"/>
      <c r="F355" s="55"/>
      <c r="G355" s="55"/>
      <c r="H355" s="56"/>
      <c r="I355" s="55"/>
      <c r="J355" s="55"/>
      <c r="K355" s="57"/>
      <c r="L355" s="58"/>
      <c r="M355" s="59"/>
      <c r="N355" s="10"/>
      <c r="O355" s="10"/>
      <c r="P355" s="10"/>
      <c r="Q355" s="10"/>
      <c r="R355" s="10"/>
    </row>
    <row r="356" spans="1:18" ht="15.75" customHeight="1" x14ac:dyDescent="0.25">
      <c r="A356" s="10"/>
      <c r="F356" s="55"/>
      <c r="G356" s="55"/>
      <c r="H356" s="56"/>
      <c r="I356" s="55"/>
      <c r="J356" s="55"/>
      <c r="K356" s="57"/>
      <c r="L356" s="58"/>
      <c r="M356" s="59"/>
      <c r="N356" s="10"/>
      <c r="O356" s="10"/>
      <c r="P356" s="10"/>
      <c r="Q356" s="10"/>
      <c r="R356" s="10"/>
    </row>
    <row r="357" spans="1:18" ht="15.75" customHeight="1" x14ac:dyDescent="0.25">
      <c r="A357" s="10"/>
      <c r="F357" s="55"/>
      <c r="G357" s="55"/>
      <c r="H357" s="56"/>
      <c r="I357" s="55"/>
      <c r="J357" s="55"/>
      <c r="K357" s="57"/>
      <c r="L357" s="58"/>
      <c r="M357" s="59"/>
      <c r="N357" s="10"/>
      <c r="O357" s="10"/>
      <c r="P357" s="10"/>
      <c r="Q357" s="10"/>
      <c r="R357" s="10"/>
    </row>
    <row r="358" spans="1:18" ht="15.75" customHeight="1" x14ac:dyDescent="0.25">
      <c r="A358" s="10"/>
      <c r="F358" s="55"/>
      <c r="G358" s="55"/>
      <c r="H358" s="56"/>
      <c r="I358" s="55"/>
      <c r="J358" s="55"/>
      <c r="K358" s="57"/>
      <c r="L358" s="58"/>
      <c r="M358" s="59"/>
      <c r="N358" s="10"/>
      <c r="O358" s="10"/>
      <c r="P358" s="10"/>
      <c r="Q358" s="10"/>
      <c r="R358" s="10"/>
    </row>
    <row r="359" spans="1:18" ht="15.75" customHeight="1" x14ac:dyDescent="0.25">
      <c r="A359" s="10"/>
      <c r="F359" s="55"/>
      <c r="G359" s="55"/>
      <c r="H359" s="56"/>
      <c r="I359" s="55"/>
      <c r="J359" s="55"/>
      <c r="K359" s="57"/>
      <c r="L359" s="58"/>
      <c r="M359" s="59"/>
      <c r="N359" s="10"/>
      <c r="O359" s="10"/>
      <c r="P359" s="10"/>
      <c r="Q359" s="10"/>
      <c r="R359" s="10"/>
    </row>
    <row r="360" spans="1:18" ht="15.75" customHeight="1" x14ac:dyDescent="0.25">
      <c r="A360" s="10"/>
      <c r="F360" s="55"/>
      <c r="G360" s="55"/>
      <c r="H360" s="56"/>
      <c r="I360" s="55"/>
      <c r="J360" s="55"/>
      <c r="K360" s="57"/>
      <c r="L360" s="58"/>
      <c r="M360" s="59"/>
      <c r="N360" s="10"/>
      <c r="O360" s="10"/>
      <c r="P360" s="10"/>
      <c r="Q360" s="10"/>
      <c r="R360" s="10"/>
    </row>
    <row r="361" spans="1:18" ht="15.75" customHeight="1" x14ac:dyDescent="0.25">
      <c r="A361" s="10"/>
      <c r="F361" s="55"/>
      <c r="G361" s="55"/>
      <c r="H361" s="56"/>
      <c r="I361" s="55"/>
      <c r="J361" s="55"/>
      <c r="K361" s="57"/>
      <c r="L361" s="58"/>
      <c r="M361" s="59"/>
      <c r="N361" s="10"/>
      <c r="O361" s="10"/>
      <c r="P361" s="10"/>
      <c r="Q361" s="10"/>
      <c r="R361" s="10"/>
    </row>
    <row r="362" spans="1:18" ht="15.75" customHeight="1" x14ac:dyDescent="0.25">
      <c r="A362" s="10"/>
      <c r="F362" s="55"/>
      <c r="G362" s="55"/>
      <c r="H362" s="56"/>
      <c r="I362" s="55"/>
      <c r="J362" s="55"/>
      <c r="K362" s="57"/>
      <c r="L362" s="58"/>
      <c r="M362" s="59"/>
      <c r="N362" s="10"/>
      <c r="O362" s="10"/>
      <c r="P362" s="10"/>
      <c r="Q362" s="10"/>
      <c r="R362" s="10"/>
    </row>
    <row r="363" spans="1:18" ht="15.75" customHeight="1" x14ac:dyDescent="0.25">
      <c r="A363" s="10"/>
      <c r="F363" s="55"/>
      <c r="G363" s="55"/>
      <c r="H363" s="56"/>
      <c r="I363" s="55"/>
      <c r="J363" s="55"/>
      <c r="K363" s="57"/>
      <c r="L363" s="58"/>
      <c r="M363" s="59"/>
      <c r="N363" s="10"/>
      <c r="O363" s="10"/>
      <c r="P363" s="10"/>
      <c r="Q363" s="10"/>
      <c r="R363" s="10"/>
    </row>
    <row r="364" spans="1:18" ht="15.75" customHeight="1" x14ac:dyDescent="0.25">
      <c r="A364" s="10"/>
      <c r="F364" s="55"/>
      <c r="G364" s="55"/>
      <c r="H364" s="56"/>
      <c r="I364" s="55"/>
      <c r="J364" s="55"/>
      <c r="K364" s="57"/>
      <c r="L364" s="58"/>
      <c r="M364" s="59"/>
      <c r="N364" s="10"/>
      <c r="O364" s="10"/>
      <c r="P364" s="10"/>
      <c r="Q364" s="10"/>
      <c r="R364" s="10"/>
    </row>
    <row r="365" spans="1:18" ht="15.75" customHeight="1" x14ac:dyDescent="0.25">
      <c r="A365" s="10"/>
      <c r="F365" s="55"/>
      <c r="G365" s="55"/>
      <c r="H365" s="56"/>
      <c r="I365" s="55"/>
      <c r="J365" s="55"/>
      <c r="K365" s="57"/>
      <c r="L365" s="58"/>
      <c r="M365" s="59"/>
      <c r="N365" s="10"/>
      <c r="O365" s="10"/>
      <c r="P365" s="10"/>
      <c r="Q365" s="10"/>
      <c r="R365" s="10"/>
    </row>
    <row r="366" spans="1:18" ht="15.75" customHeight="1" x14ac:dyDescent="0.25">
      <c r="A366" s="10"/>
      <c r="F366" s="55"/>
      <c r="G366" s="55"/>
      <c r="H366" s="56"/>
      <c r="I366" s="55"/>
      <c r="J366" s="55"/>
      <c r="K366" s="57"/>
      <c r="L366" s="58"/>
      <c r="M366" s="59"/>
      <c r="N366" s="10"/>
      <c r="O366" s="10"/>
      <c r="P366" s="10"/>
      <c r="Q366" s="10"/>
      <c r="R366" s="10"/>
    </row>
    <row r="367" spans="1:18" ht="15.75" customHeight="1" x14ac:dyDescent="0.25">
      <c r="A367" s="10"/>
      <c r="F367" s="55"/>
      <c r="G367" s="55"/>
      <c r="H367" s="56"/>
      <c r="I367" s="55"/>
      <c r="J367" s="55"/>
      <c r="K367" s="57"/>
      <c r="L367" s="58"/>
      <c r="M367" s="59"/>
      <c r="N367" s="10"/>
      <c r="O367" s="10"/>
      <c r="P367" s="10"/>
      <c r="Q367" s="10"/>
      <c r="R367" s="10"/>
    </row>
    <row r="368" spans="1:18" ht="15.75" customHeight="1" x14ac:dyDescent="0.25">
      <c r="A368" s="10"/>
      <c r="F368" s="55"/>
      <c r="G368" s="55"/>
      <c r="H368" s="56"/>
      <c r="I368" s="55"/>
      <c r="J368" s="55"/>
      <c r="K368" s="57"/>
      <c r="L368" s="58"/>
      <c r="M368" s="59"/>
      <c r="N368" s="10"/>
      <c r="O368" s="10"/>
      <c r="P368" s="10"/>
      <c r="Q368" s="10"/>
      <c r="R368" s="10"/>
    </row>
    <row r="369" spans="1:18" ht="15.75" customHeight="1" x14ac:dyDescent="0.25">
      <c r="A369" s="10"/>
      <c r="F369" s="55"/>
      <c r="G369" s="55"/>
      <c r="H369" s="56"/>
      <c r="I369" s="55"/>
      <c r="J369" s="55"/>
      <c r="K369" s="57"/>
      <c r="L369" s="58"/>
      <c r="M369" s="59"/>
      <c r="N369" s="10"/>
      <c r="O369" s="10"/>
      <c r="P369" s="10"/>
      <c r="Q369" s="10"/>
      <c r="R369" s="10"/>
    </row>
    <row r="370" spans="1:18" ht="15.75" customHeight="1" x14ac:dyDescent="0.25">
      <c r="A370" s="10"/>
      <c r="F370" s="55"/>
      <c r="G370" s="55"/>
      <c r="H370" s="56"/>
      <c r="I370" s="55"/>
      <c r="J370" s="55"/>
      <c r="K370" s="57"/>
      <c r="L370" s="58"/>
      <c r="M370" s="59"/>
      <c r="N370" s="10"/>
      <c r="O370" s="10"/>
      <c r="P370" s="10"/>
      <c r="Q370" s="10"/>
      <c r="R370" s="10"/>
    </row>
    <row r="371" spans="1:18" ht="15.75" customHeight="1" x14ac:dyDescent="0.25">
      <c r="A371" s="10"/>
      <c r="F371" s="55"/>
      <c r="G371" s="55"/>
      <c r="H371" s="56"/>
      <c r="I371" s="55"/>
      <c r="J371" s="55"/>
      <c r="K371" s="57"/>
      <c r="L371" s="58"/>
      <c r="M371" s="59"/>
      <c r="N371" s="10"/>
      <c r="O371" s="10"/>
      <c r="P371" s="10"/>
      <c r="Q371" s="10"/>
      <c r="R371" s="10"/>
    </row>
    <row r="372" spans="1:18" ht="15.75" customHeight="1" x14ac:dyDescent="0.25">
      <c r="A372" s="10"/>
      <c r="F372" s="55"/>
      <c r="G372" s="55"/>
      <c r="H372" s="56"/>
      <c r="I372" s="55"/>
      <c r="J372" s="55"/>
      <c r="K372" s="57"/>
      <c r="L372" s="58"/>
      <c r="M372" s="59"/>
      <c r="N372" s="10"/>
      <c r="O372" s="10"/>
      <c r="P372" s="10"/>
      <c r="Q372" s="10"/>
      <c r="R372" s="10"/>
    </row>
    <row r="373" spans="1:18" ht="15.75" customHeight="1" x14ac:dyDescent="0.25">
      <c r="A373" s="10"/>
      <c r="F373" s="55"/>
      <c r="G373" s="55"/>
      <c r="H373" s="56"/>
      <c r="I373" s="55"/>
      <c r="J373" s="55"/>
      <c r="K373" s="57"/>
      <c r="L373" s="58"/>
      <c r="M373" s="59"/>
      <c r="N373" s="10"/>
      <c r="O373" s="10"/>
      <c r="P373" s="10"/>
      <c r="Q373" s="10"/>
      <c r="R373" s="10"/>
    </row>
    <row r="374" spans="1:18" ht="15.75" customHeight="1" x14ac:dyDescent="0.25">
      <c r="A374" s="10"/>
      <c r="F374" s="55"/>
      <c r="G374" s="55"/>
      <c r="H374" s="56"/>
      <c r="I374" s="55"/>
      <c r="J374" s="55"/>
      <c r="K374" s="57"/>
      <c r="L374" s="58"/>
      <c r="M374" s="59"/>
      <c r="N374" s="10"/>
      <c r="O374" s="10"/>
      <c r="P374" s="10"/>
      <c r="Q374" s="10"/>
      <c r="R374" s="10"/>
    </row>
    <row r="375" spans="1:18" ht="15.75" customHeight="1" x14ac:dyDescent="0.25">
      <c r="A375" s="10"/>
      <c r="F375" s="55"/>
      <c r="G375" s="55"/>
      <c r="H375" s="56"/>
      <c r="I375" s="55"/>
      <c r="J375" s="55"/>
      <c r="K375" s="57"/>
      <c r="L375" s="58"/>
      <c r="M375" s="59"/>
      <c r="N375" s="10"/>
      <c r="O375" s="10"/>
      <c r="P375" s="10"/>
      <c r="Q375" s="10"/>
      <c r="R375" s="10"/>
    </row>
    <row r="376" spans="1:18" ht="15.75" customHeight="1" x14ac:dyDescent="0.25">
      <c r="A376" s="10"/>
      <c r="F376" s="55"/>
      <c r="G376" s="55"/>
      <c r="H376" s="56"/>
      <c r="I376" s="55"/>
      <c r="J376" s="55"/>
      <c r="K376" s="57"/>
      <c r="L376" s="58"/>
      <c r="M376" s="59"/>
      <c r="N376" s="10"/>
      <c r="O376" s="10"/>
      <c r="P376" s="10"/>
      <c r="Q376" s="10"/>
      <c r="R376" s="10"/>
    </row>
    <row r="377" spans="1:18" ht="15.75" customHeight="1" x14ac:dyDescent="0.25">
      <c r="A377" s="10"/>
      <c r="F377" s="55"/>
      <c r="G377" s="55"/>
      <c r="H377" s="56"/>
      <c r="I377" s="55"/>
      <c r="J377" s="55"/>
      <c r="K377" s="57"/>
      <c r="L377" s="58"/>
      <c r="M377" s="59"/>
      <c r="N377" s="10"/>
      <c r="O377" s="10"/>
      <c r="P377" s="10"/>
      <c r="Q377" s="10"/>
      <c r="R377" s="10"/>
    </row>
    <row r="378" spans="1:18" ht="15.75" customHeight="1" x14ac:dyDescent="0.25">
      <c r="A378" s="10"/>
      <c r="F378" s="55"/>
      <c r="G378" s="55"/>
      <c r="H378" s="56"/>
      <c r="I378" s="55"/>
      <c r="J378" s="55"/>
      <c r="K378" s="57"/>
      <c r="L378" s="58"/>
      <c r="M378" s="59"/>
      <c r="N378" s="10"/>
      <c r="O378" s="10"/>
      <c r="P378" s="10"/>
      <c r="Q378" s="10"/>
      <c r="R378" s="10"/>
    </row>
    <row r="379" spans="1:18" ht="15.75" customHeight="1" x14ac:dyDescent="0.25">
      <c r="A379" s="10"/>
      <c r="F379" s="55"/>
      <c r="G379" s="55"/>
      <c r="H379" s="56"/>
      <c r="I379" s="55"/>
      <c r="J379" s="55"/>
      <c r="K379" s="57"/>
      <c r="L379" s="58"/>
      <c r="M379" s="59"/>
      <c r="N379" s="10"/>
      <c r="O379" s="10"/>
      <c r="P379" s="10"/>
      <c r="Q379" s="10"/>
      <c r="R379" s="10"/>
    </row>
    <row r="380" spans="1:18" ht="15.75" customHeight="1" x14ac:dyDescent="0.25">
      <c r="A380" s="10"/>
      <c r="F380" s="55"/>
      <c r="G380" s="55"/>
      <c r="H380" s="56"/>
      <c r="I380" s="55"/>
      <c r="J380" s="55"/>
      <c r="K380" s="57"/>
      <c r="L380" s="58"/>
      <c r="M380" s="59"/>
      <c r="N380" s="10"/>
      <c r="O380" s="10"/>
      <c r="P380" s="10"/>
      <c r="Q380" s="10"/>
      <c r="R380" s="10"/>
    </row>
    <row r="381" spans="1:18" ht="15.75" customHeight="1" x14ac:dyDescent="0.25">
      <c r="A381" s="10"/>
      <c r="F381" s="55"/>
      <c r="G381" s="55"/>
      <c r="H381" s="56"/>
      <c r="I381" s="55"/>
      <c r="J381" s="55"/>
      <c r="K381" s="57"/>
      <c r="L381" s="58"/>
      <c r="M381" s="59"/>
      <c r="N381" s="10"/>
      <c r="O381" s="10"/>
      <c r="P381" s="10"/>
      <c r="Q381" s="10"/>
      <c r="R381" s="10"/>
    </row>
    <row r="382" spans="1:18" ht="15.75" customHeight="1" x14ac:dyDescent="0.25">
      <c r="A382" s="10"/>
      <c r="F382" s="55"/>
      <c r="G382" s="55"/>
      <c r="H382" s="56"/>
      <c r="I382" s="55"/>
      <c r="J382" s="55"/>
      <c r="K382" s="57"/>
      <c r="L382" s="58"/>
      <c r="M382" s="59"/>
      <c r="N382" s="10"/>
      <c r="O382" s="10"/>
      <c r="P382" s="10"/>
      <c r="Q382" s="10"/>
      <c r="R382" s="10"/>
    </row>
    <row r="383" spans="1:18" ht="15.75" customHeight="1" x14ac:dyDescent="0.25">
      <c r="A383" s="10"/>
      <c r="F383" s="55"/>
      <c r="G383" s="55"/>
      <c r="H383" s="56"/>
      <c r="I383" s="55"/>
      <c r="J383" s="55"/>
      <c r="K383" s="57"/>
      <c r="L383" s="58"/>
      <c r="M383" s="59"/>
      <c r="N383" s="10"/>
      <c r="O383" s="10"/>
      <c r="P383" s="10"/>
      <c r="Q383" s="10"/>
      <c r="R383" s="10"/>
    </row>
    <row r="384" spans="1:18" ht="15.75" customHeight="1" x14ac:dyDescent="0.25">
      <c r="A384" s="10"/>
      <c r="F384" s="55"/>
      <c r="G384" s="55"/>
      <c r="H384" s="56"/>
      <c r="I384" s="55"/>
      <c r="J384" s="55"/>
      <c r="K384" s="57"/>
      <c r="L384" s="58"/>
      <c r="M384" s="59"/>
      <c r="N384" s="10"/>
      <c r="O384" s="10"/>
      <c r="P384" s="10"/>
      <c r="Q384" s="10"/>
      <c r="R384" s="10"/>
    </row>
    <row r="385" spans="1:18" ht="15.75" customHeight="1" x14ac:dyDescent="0.25">
      <c r="A385" s="10"/>
      <c r="F385" s="55"/>
      <c r="G385" s="55"/>
      <c r="H385" s="56"/>
      <c r="I385" s="55"/>
      <c r="J385" s="55"/>
      <c r="K385" s="57"/>
      <c r="L385" s="58"/>
      <c r="M385" s="59"/>
      <c r="N385" s="10"/>
      <c r="O385" s="10"/>
      <c r="P385" s="10"/>
      <c r="Q385" s="10"/>
      <c r="R385" s="10"/>
    </row>
    <row r="386" spans="1:18" ht="15.75" customHeight="1" x14ac:dyDescent="0.25">
      <c r="A386" s="10"/>
      <c r="F386" s="55"/>
      <c r="G386" s="55"/>
      <c r="H386" s="56"/>
      <c r="I386" s="55"/>
      <c r="J386" s="55"/>
      <c r="K386" s="57"/>
      <c r="L386" s="58"/>
      <c r="M386" s="59"/>
      <c r="N386" s="10"/>
      <c r="O386" s="10"/>
      <c r="P386" s="10"/>
      <c r="Q386" s="10"/>
      <c r="R386" s="10"/>
    </row>
    <row r="387" spans="1:18" ht="15.75" customHeight="1" x14ac:dyDescent="0.25">
      <c r="A387" s="10"/>
      <c r="F387" s="55"/>
      <c r="G387" s="55"/>
      <c r="H387" s="56"/>
      <c r="I387" s="55"/>
      <c r="J387" s="55"/>
      <c r="K387" s="57"/>
      <c r="L387" s="58"/>
      <c r="M387" s="59"/>
      <c r="N387" s="10"/>
      <c r="O387" s="10"/>
      <c r="P387" s="10"/>
      <c r="Q387" s="10"/>
      <c r="R387" s="10"/>
    </row>
    <row r="388" spans="1:18" ht="15.75" customHeight="1" x14ac:dyDescent="0.25">
      <c r="A388" s="10"/>
      <c r="F388" s="55"/>
      <c r="G388" s="55"/>
      <c r="H388" s="56"/>
      <c r="I388" s="55"/>
      <c r="J388" s="55"/>
      <c r="K388" s="57"/>
      <c r="L388" s="58"/>
      <c r="M388" s="59"/>
      <c r="N388" s="10"/>
      <c r="O388" s="10"/>
      <c r="P388" s="10"/>
      <c r="Q388" s="10"/>
      <c r="R388" s="10"/>
    </row>
    <row r="389" spans="1:18" ht="15.75" customHeight="1" x14ac:dyDescent="0.25">
      <c r="A389" s="10"/>
      <c r="F389" s="55"/>
      <c r="G389" s="55"/>
      <c r="H389" s="56"/>
      <c r="I389" s="55"/>
      <c r="J389" s="55"/>
      <c r="K389" s="57"/>
      <c r="L389" s="58"/>
      <c r="M389" s="59"/>
      <c r="N389" s="10"/>
      <c r="O389" s="10"/>
      <c r="P389" s="10"/>
      <c r="Q389" s="10"/>
      <c r="R389" s="10"/>
    </row>
    <row r="390" spans="1:18" ht="15.75" customHeight="1" x14ac:dyDescent="0.25">
      <c r="A390" s="10"/>
      <c r="F390" s="55"/>
      <c r="G390" s="55"/>
      <c r="H390" s="56"/>
      <c r="I390" s="55"/>
      <c r="J390" s="55"/>
      <c r="K390" s="57"/>
      <c r="L390" s="58"/>
      <c r="M390" s="59"/>
      <c r="N390" s="10"/>
      <c r="O390" s="10"/>
      <c r="P390" s="10"/>
      <c r="Q390" s="10"/>
      <c r="R390" s="10"/>
    </row>
    <row r="391" spans="1:18" ht="15.75" customHeight="1" x14ac:dyDescent="0.25">
      <c r="A391" s="10"/>
      <c r="F391" s="55"/>
      <c r="G391" s="55"/>
      <c r="H391" s="56"/>
      <c r="I391" s="55"/>
      <c r="J391" s="55"/>
      <c r="K391" s="57"/>
      <c r="L391" s="58"/>
      <c r="M391" s="59"/>
      <c r="N391" s="10"/>
      <c r="O391" s="10"/>
      <c r="P391" s="10"/>
      <c r="Q391" s="10"/>
      <c r="R391" s="10"/>
    </row>
    <row r="392" spans="1:18" ht="15.75" customHeight="1" x14ac:dyDescent="0.25">
      <c r="A392" s="10"/>
      <c r="F392" s="55"/>
      <c r="G392" s="55"/>
      <c r="H392" s="56"/>
      <c r="I392" s="55"/>
      <c r="J392" s="55"/>
      <c r="K392" s="57"/>
      <c r="L392" s="58"/>
      <c r="M392" s="59"/>
      <c r="N392" s="10"/>
      <c r="O392" s="10"/>
      <c r="P392" s="10"/>
      <c r="Q392" s="10"/>
      <c r="R392" s="10"/>
    </row>
    <row r="393" spans="1:18" ht="15.75" customHeight="1" x14ac:dyDescent="0.25">
      <c r="A393" s="10"/>
      <c r="F393" s="55"/>
      <c r="G393" s="55"/>
      <c r="H393" s="56"/>
      <c r="I393" s="55"/>
      <c r="J393" s="55"/>
      <c r="K393" s="57"/>
      <c r="L393" s="58"/>
      <c r="M393" s="59"/>
      <c r="N393" s="10"/>
      <c r="O393" s="10"/>
      <c r="P393" s="10"/>
      <c r="Q393" s="10"/>
      <c r="R393" s="10"/>
    </row>
    <row r="394" spans="1:18" ht="15.75" customHeight="1" x14ac:dyDescent="0.25">
      <c r="A394" s="10"/>
      <c r="F394" s="55"/>
      <c r="G394" s="55"/>
      <c r="H394" s="56"/>
      <c r="I394" s="55"/>
      <c r="J394" s="55"/>
      <c r="K394" s="57"/>
      <c r="L394" s="58"/>
      <c r="M394" s="59"/>
      <c r="N394" s="10"/>
      <c r="O394" s="10"/>
      <c r="P394" s="10"/>
      <c r="Q394" s="10"/>
      <c r="R394" s="10"/>
    </row>
    <row r="395" spans="1:18" ht="15.75" customHeight="1" x14ac:dyDescent="0.25">
      <c r="A395" s="10"/>
      <c r="F395" s="55"/>
      <c r="G395" s="55"/>
      <c r="H395" s="56"/>
      <c r="I395" s="55"/>
      <c r="J395" s="55"/>
      <c r="K395" s="57"/>
      <c r="L395" s="58"/>
      <c r="M395" s="59"/>
      <c r="N395" s="10"/>
      <c r="O395" s="10"/>
      <c r="P395" s="10"/>
      <c r="Q395" s="10"/>
      <c r="R395" s="10"/>
    </row>
    <row r="396" spans="1:18" ht="15.75" customHeight="1" x14ac:dyDescent="0.25">
      <c r="A396" s="10"/>
      <c r="F396" s="55"/>
      <c r="G396" s="55"/>
      <c r="H396" s="56"/>
      <c r="I396" s="55"/>
      <c r="J396" s="55"/>
      <c r="K396" s="57"/>
      <c r="L396" s="58"/>
      <c r="M396" s="59"/>
      <c r="N396" s="10"/>
      <c r="O396" s="10"/>
      <c r="P396" s="10"/>
      <c r="Q396" s="10"/>
      <c r="R396" s="10"/>
    </row>
    <row r="397" spans="1:18" ht="15.75" customHeight="1" x14ac:dyDescent="0.25">
      <c r="A397" s="10"/>
      <c r="F397" s="55"/>
      <c r="G397" s="55"/>
      <c r="H397" s="56"/>
      <c r="I397" s="55"/>
      <c r="J397" s="55"/>
      <c r="K397" s="57"/>
      <c r="L397" s="58"/>
      <c r="M397" s="59"/>
      <c r="N397" s="10"/>
      <c r="O397" s="10"/>
      <c r="P397" s="10"/>
      <c r="Q397" s="10"/>
      <c r="R397" s="10"/>
    </row>
    <row r="398" spans="1:18" ht="15.75" customHeight="1" x14ac:dyDescent="0.25">
      <c r="A398" s="10"/>
      <c r="F398" s="55"/>
      <c r="G398" s="55"/>
      <c r="H398" s="56"/>
      <c r="I398" s="55"/>
      <c r="J398" s="55"/>
      <c r="K398" s="57"/>
      <c r="L398" s="58"/>
      <c r="M398" s="59"/>
      <c r="N398" s="10"/>
      <c r="O398" s="10"/>
      <c r="P398" s="10"/>
      <c r="Q398" s="10"/>
      <c r="R398" s="10"/>
    </row>
    <row r="399" spans="1:18" ht="15.75" customHeight="1" x14ac:dyDescent="0.25">
      <c r="A399" s="10"/>
      <c r="F399" s="55"/>
      <c r="G399" s="55"/>
      <c r="H399" s="56"/>
      <c r="I399" s="55"/>
      <c r="J399" s="55"/>
      <c r="K399" s="57"/>
      <c r="L399" s="58"/>
      <c r="M399" s="59"/>
      <c r="N399" s="10"/>
      <c r="O399" s="10"/>
      <c r="P399" s="10"/>
      <c r="Q399" s="10"/>
      <c r="R399" s="10"/>
    </row>
    <row r="400" spans="1:18" ht="15.75" customHeight="1" x14ac:dyDescent="0.25">
      <c r="A400" s="10"/>
      <c r="F400" s="55"/>
      <c r="G400" s="55"/>
      <c r="H400" s="56"/>
      <c r="I400" s="55"/>
      <c r="J400" s="55"/>
      <c r="K400" s="57"/>
      <c r="L400" s="58"/>
      <c r="M400" s="59"/>
      <c r="N400" s="10"/>
      <c r="O400" s="10"/>
      <c r="P400" s="10"/>
      <c r="Q400" s="10"/>
      <c r="R400" s="10"/>
    </row>
    <row r="401" spans="1:18" ht="15.75" customHeight="1" x14ac:dyDescent="0.25">
      <c r="A401" s="10"/>
      <c r="F401" s="55"/>
      <c r="G401" s="55"/>
      <c r="H401" s="56"/>
      <c r="I401" s="55"/>
      <c r="J401" s="55"/>
      <c r="K401" s="57"/>
      <c r="L401" s="58"/>
      <c r="M401" s="59"/>
      <c r="N401" s="10"/>
      <c r="O401" s="10"/>
      <c r="P401" s="10"/>
      <c r="Q401" s="10"/>
      <c r="R401" s="10"/>
    </row>
    <row r="402" spans="1:18" ht="15.75" customHeight="1" x14ac:dyDescent="0.25">
      <c r="A402" s="10"/>
      <c r="F402" s="55"/>
      <c r="G402" s="55"/>
      <c r="H402" s="56"/>
      <c r="I402" s="55"/>
      <c r="J402" s="55"/>
      <c r="K402" s="57"/>
      <c r="L402" s="58"/>
      <c r="M402" s="59"/>
      <c r="N402" s="10"/>
      <c r="O402" s="10"/>
      <c r="P402" s="10"/>
      <c r="Q402" s="10"/>
      <c r="R402" s="10"/>
    </row>
    <row r="403" spans="1:18" ht="15.75" customHeight="1" x14ac:dyDescent="0.25">
      <c r="A403" s="10"/>
      <c r="F403" s="55"/>
      <c r="G403" s="55"/>
      <c r="H403" s="56"/>
      <c r="I403" s="55"/>
      <c r="J403" s="55"/>
      <c r="K403" s="57"/>
      <c r="L403" s="58"/>
      <c r="M403" s="59"/>
      <c r="N403" s="10"/>
      <c r="O403" s="10"/>
      <c r="P403" s="10"/>
      <c r="Q403" s="10"/>
      <c r="R403" s="10"/>
    </row>
    <row r="404" spans="1:18" ht="15.75" customHeight="1" x14ac:dyDescent="0.25">
      <c r="A404" s="10"/>
      <c r="F404" s="55"/>
      <c r="G404" s="55"/>
      <c r="H404" s="56"/>
      <c r="I404" s="55"/>
      <c r="J404" s="55"/>
      <c r="K404" s="57"/>
      <c r="L404" s="58"/>
      <c r="M404" s="59"/>
      <c r="N404" s="10"/>
      <c r="O404" s="10"/>
      <c r="P404" s="10"/>
      <c r="Q404" s="10"/>
      <c r="R404" s="10"/>
    </row>
    <row r="405" spans="1:18" ht="15.75" customHeight="1" x14ac:dyDescent="0.25">
      <c r="A405" s="10"/>
      <c r="F405" s="55"/>
      <c r="G405" s="55"/>
      <c r="H405" s="56"/>
      <c r="I405" s="55"/>
      <c r="J405" s="55"/>
      <c r="K405" s="57"/>
      <c r="L405" s="58"/>
      <c r="M405" s="59"/>
      <c r="N405" s="10"/>
      <c r="O405" s="10"/>
      <c r="P405" s="10"/>
      <c r="Q405" s="10"/>
      <c r="R405" s="10"/>
    </row>
    <row r="406" spans="1:18" ht="15.75" customHeight="1" x14ac:dyDescent="0.25">
      <c r="A406" s="10"/>
      <c r="F406" s="55"/>
      <c r="G406" s="55"/>
      <c r="H406" s="56"/>
      <c r="I406" s="55"/>
      <c r="J406" s="55"/>
      <c r="K406" s="57"/>
      <c r="L406" s="58"/>
      <c r="M406" s="59"/>
      <c r="N406" s="10"/>
      <c r="O406" s="10"/>
      <c r="P406" s="10"/>
      <c r="Q406" s="10"/>
      <c r="R406" s="10"/>
    </row>
    <row r="407" spans="1:18" ht="15.75" customHeight="1" x14ac:dyDescent="0.25">
      <c r="A407" s="10"/>
      <c r="F407" s="55"/>
      <c r="G407" s="55"/>
      <c r="H407" s="56"/>
      <c r="I407" s="55"/>
      <c r="J407" s="55"/>
      <c r="K407" s="57"/>
      <c r="L407" s="58"/>
      <c r="M407" s="59"/>
      <c r="N407" s="10"/>
      <c r="O407" s="10"/>
      <c r="P407" s="10"/>
      <c r="Q407" s="10"/>
      <c r="R407" s="10"/>
    </row>
    <row r="408" spans="1:18" ht="15.75" customHeight="1" x14ac:dyDescent="0.25">
      <c r="A408" s="10"/>
      <c r="F408" s="55"/>
      <c r="G408" s="55"/>
      <c r="H408" s="56"/>
      <c r="I408" s="55"/>
      <c r="J408" s="55"/>
      <c r="K408" s="57"/>
      <c r="L408" s="58"/>
      <c r="M408" s="59"/>
      <c r="N408" s="10"/>
      <c r="O408" s="10"/>
      <c r="P408" s="10"/>
      <c r="Q408" s="10"/>
      <c r="R408" s="10"/>
    </row>
    <row r="409" spans="1:18" ht="15.75" customHeight="1" x14ac:dyDescent="0.25">
      <c r="A409" s="10"/>
      <c r="F409" s="55"/>
      <c r="G409" s="55"/>
      <c r="H409" s="56"/>
      <c r="I409" s="55"/>
      <c r="J409" s="55"/>
      <c r="K409" s="57"/>
      <c r="L409" s="58"/>
      <c r="M409" s="59"/>
      <c r="N409" s="10"/>
      <c r="O409" s="10"/>
      <c r="P409" s="10"/>
      <c r="Q409" s="10"/>
      <c r="R409" s="10"/>
    </row>
    <row r="410" spans="1:18" ht="15.75" customHeight="1" x14ac:dyDescent="0.25">
      <c r="A410" s="10"/>
      <c r="F410" s="55"/>
      <c r="G410" s="55"/>
      <c r="H410" s="56"/>
      <c r="I410" s="55"/>
      <c r="J410" s="55"/>
      <c r="K410" s="57"/>
      <c r="L410" s="58"/>
      <c r="M410" s="59"/>
      <c r="N410" s="10"/>
      <c r="O410" s="10"/>
      <c r="P410" s="10"/>
      <c r="Q410" s="10"/>
      <c r="R410" s="10"/>
    </row>
    <row r="411" spans="1:18" ht="15.75" customHeight="1" x14ac:dyDescent="0.25">
      <c r="A411" s="10"/>
      <c r="F411" s="55"/>
      <c r="G411" s="55"/>
      <c r="H411" s="56"/>
      <c r="I411" s="55"/>
      <c r="J411" s="55"/>
      <c r="K411" s="57"/>
      <c r="L411" s="58"/>
      <c r="M411" s="59"/>
      <c r="N411" s="10"/>
      <c r="O411" s="10"/>
      <c r="P411" s="10"/>
      <c r="Q411" s="10"/>
      <c r="R411" s="10"/>
    </row>
    <row r="412" spans="1:18" ht="15.75" customHeight="1" x14ac:dyDescent="0.25">
      <c r="A412" s="10"/>
      <c r="F412" s="55"/>
      <c r="G412" s="55"/>
      <c r="H412" s="56"/>
      <c r="I412" s="55"/>
      <c r="J412" s="55"/>
      <c r="K412" s="57"/>
      <c r="L412" s="58"/>
      <c r="M412" s="59"/>
      <c r="N412" s="10"/>
      <c r="O412" s="10"/>
      <c r="P412" s="10"/>
      <c r="Q412" s="10"/>
      <c r="R412" s="10"/>
    </row>
    <row r="413" spans="1:18" ht="15.75" customHeight="1" x14ac:dyDescent="0.25">
      <c r="A413" s="10"/>
      <c r="F413" s="55"/>
      <c r="G413" s="55"/>
      <c r="H413" s="56"/>
      <c r="I413" s="55"/>
      <c r="J413" s="55"/>
      <c r="K413" s="57"/>
      <c r="L413" s="58"/>
      <c r="M413" s="59"/>
      <c r="N413" s="10"/>
      <c r="O413" s="10"/>
      <c r="P413" s="10"/>
      <c r="Q413" s="10"/>
      <c r="R413" s="10"/>
    </row>
    <row r="414" spans="1:18" ht="15.75" customHeight="1" x14ac:dyDescent="0.25">
      <c r="A414" s="10"/>
      <c r="F414" s="55"/>
      <c r="G414" s="55"/>
      <c r="H414" s="56"/>
      <c r="I414" s="55"/>
      <c r="J414" s="55"/>
      <c r="K414" s="57"/>
      <c r="L414" s="58"/>
      <c r="M414" s="59"/>
      <c r="N414" s="10"/>
      <c r="O414" s="10"/>
      <c r="P414" s="10"/>
      <c r="Q414" s="10"/>
      <c r="R414" s="10"/>
    </row>
    <row r="415" spans="1:18" ht="15.75" customHeight="1" x14ac:dyDescent="0.25">
      <c r="A415" s="10"/>
      <c r="F415" s="55"/>
      <c r="G415" s="55"/>
      <c r="H415" s="56"/>
      <c r="I415" s="55"/>
      <c r="J415" s="55"/>
      <c r="K415" s="57"/>
      <c r="L415" s="58"/>
      <c r="M415" s="59"/>
      <c r="N415" s="10"/>
      <c r="O415" s="10"/>
      <c r="P415" s="10"/>
      <c r="Q415" s="10"/>
      <c r="R415" s="10"/>
    </row>
    <row r="416" spans="1:18" ht="15.75" customHeight="1" x14ac:dyDescent="0.25">
      <c r="A416" s="10"/>
      <c r="F416" s="55"/>
      <c r="G416" s="55"/>
      <c r="H416" s="56"/>
      <c r="I416" s="55"/>
      <c r="J416" s="55"/>
      <c r="K416" s="57"/>
      <c r="L416" s="58"/>
      <c r="M416" s="59"/>
      <c r="N416" s="10"/>
      <c r="O416" s="10"/>
      <c r="P416" s="10"/>
      <c r="Q416" s="10"/>
      <c r="R416" s="10"/>
    </row>
    <row r="417" spans="1:18" ht="15.75" customHeight="1" x14ac:dyDescent="0.25">
      <c r="A417" s="10"/>
      <c r="F417" s="55"/>
      <c r="G417" s="55"/>
      <c r="H417" s="56"/>
      <c r="I417" s="55"/>
      <c r="J417" s="55"/>
      <c r="K417" s="57"/>
      <c r="L417" s="58"/>
      <c r="M417" s="59"/>
      <c r="N417" s="10"/>
      <c r="O417" s="10"/>
      <c r="P417" s="10"/>
      <c r="Q417" s="10"/>
      <c r="R417" s="10"/>
    </row>
    <row r="418" spans="1:18" ht="15.75" customHeight="1" x14ac:dyDescent="0.25">
      <c r="A418" s="10"/>
      <c r="F418" s="55"/>
      <c r="G418" s="55"/>
      <c r="H418" s="56"/>
      <c r="I418" s="55"/>
      <c r="J418" s="55"/>
      <c r="K418" s="57"/>
      <c r="L418" s="58"/>
      <c r="M418" s="59"/>
      <c r="N418" s="10"/>
      <c r="O418" s="10"/>
      <c r="P418" s="10"/>
      <c r="Q418" s="10"/>
      <c r="R418" s="10"/>
    </row>
    <row r="419" spans="1:18" ht="15.75" customHeight="1" x14ac:dyDescent="0.25">
      <c r="A419" s="10"/>
      <c r="F419" s="55"/>
      <c r="G419" s="55"/>
      <c r="H419" s="56"/>
      <c r="I419" s="55"/>
      <c r="J419" s="55"/>
      <c r="K419" s="57"/>
      <c r="L419" s="58"/>
      <c r="M419" s="59"/>
      <c r="N419" s="10"/>
      <c r="O419" s="10"/>
      <c r="P419" s="10"/>
      <c r="Q419" s="10"/>
      <c r="R419" s="10"/>
    </row>
    <row r="420" spans="1:18" ht="15.75" customHeight="1" x14ac:dyDescent="0.25">
      <c r="A420" s="10"/>
      <c r="F420" s="55"/>
      <c r="G420" s="55"/>
      <c r="H420" s="56"/>
      <c r="I420" s="55"/>
      <c r="J420" s="55"/>
      <c r="K420" s="57"/>
      <c r="L420" s="58"/>
      <c r="M420" s="59"/>
      <c r="N420" s="10"/>
      <c r="O420" s="10"/>
      <c r="P420" s="10"/>
      <c r="Q420" s="10"/>
      <c r="R420" s="10"/>
    </row>
    <row r="421" spans="1:18" ht="15.75" customHeight="1" x14ac:dyDescent="0.25">
      <c r="A421" s="10"/>
      <c r="F421" s="55"/>
      <c r="G421" s="55"/>
      <c r="H421" s="56"/>
      <c r="I421" s="55"/>
      <c r="J421" s="55"/>
      <c r="K421" s="57"/>
      <c r="L421" s="58"/>
      <c r="M421" s="59"/>
      <c r="N421" s="10"/>
      <c r="O421" s="10"/>
      <c r="P421" s="10"/>
      <c r="Q421" s="10"/>
      <c r="R421" s="10"/>
    </row>
    <row r="422" spans="1:18" ht="15.75" customHeight="1" x14ac:dyDescent="0.25">
      <c r="A422" s="10"/>
      <c r="F422" s="55"/>
      <c r="G422" s="55"/>
      <c r="H422" s="56"/>
      <c r="I422" s="55"/>
      <c r="J422" s="55"/>
      <c r="K422" s="57"/>
      <c r="L422" s="58"/>
      <c r="M422" s="59"/>
      <c r="N422" s="10"/>
      <c r="O422" s="10"/>
      <c r="P422" s="10"/>
      <c r="Q422" s="10"/>
      <c r="R422" s="10"/>
    </row>
    <row r="423" spans="1:18" ht="15.75" customHeight="1" x14ac:dyDescent="0.25">
      <c r="A423" s="10"/>
      <c r="F423" s="55"/>
      <c r="G423" s="55"/>
      <c r="H423" s="56"/>
      <c r="I423" s="55"/>
      <c r="J423" s="55"/>
      <c r="K423" s="57"/>
      <c r="L423" s="58"/>
      <c r="M423" s="59"/>
      <c r="N423" s="10"/>
      <c r="O423" s="10"/>
      <c r="P423" s="10"/>
      <c r="Q423" s="10"/>
      <c r="R423" s="10"/>
    </row>
    <row r="424" spans="1:18" ht="15.75" customHeight="1" x14ac:dyDescent="0.25">
      <c r="A424" s="10"/>
      <c r="F424" s="55"/>
      <c r="G424" s="55"/>
      <c r="H424" s="56"/>
      <c r="I424" s="55"/>
      <c r="J424" s="55"/>
      <c r="K424" s="57"/>
      <c r="L424" s="58"/>
      <c r="M424" s="59"/>
      <c r="N424" s="10"/>
      <c r="O424" s="10"/>
      <c r="P424" s="10"/>
      <c r="Q424" s="10"/>
      <c r="R424" s="10"/>
    </row>
    <row r="425" spans="1:18" ht="15.75" customHeight="1" x14ac:dyDescent="0.25">
      <c r="A425" s="10"/>
      <c r="F425" s="55"/>
      <c r="G425" s="55"/>
      <c r="H425" s="56"/>
      <c r="I425" s="55"/>
      <c r="J425" s="55"/>
      <c r="K425" s="57"/>
      <c r="L425" s="58"/>
      <c r="M425" s="59"/>
      <c r="N425" s="10"/>
      <c r="O425" s="10"/>
      <c r="P425" s="10"/>
      <c r="Q425" s="10"/>
      <c r="R425" s="10"/>
    </row>
    <row r="426" spans="1:18" ht="15.75" customHeight="1" x14ac:dyDescent="0.25">
      <c r="A426" s="10"/>
      <c r="F426" s="55"/>
      <c r="G426" s="55"/>
      <c r="H426" s="56"/>
      <c r="I426" s="55"/>
      <c r="J426" s="55"/>
      <c r="K426" s="57"/>
      <c r="L426" s="58"/>
      <c r="M426" s="59"/>
      <c r="N426" s="10"/>
      <c r="O426" s="10"/>
      <c r="P426" s="10"/>
      <c r="Q426" s="10"/>
      <c r="R426" s="10"/>
    </row>
    <row r="427" spans="1:18" ht="15.75" customHeight="1" x14ac:dyDescent="0.25">
      <c r="A427" s="10"/>
      <c r="F427" s="55"/>
      <c r="G427" s="55"/>
      <c r="H427" s="56"/>
      <c r="I427" s="55"/>
      <c r="J427" s="55"/>
      <c r="K427" s="57"/>
      <c r="L427" s="58"/>
      <c r="M427" s="59"/>
      <c r="N427" s="10"/>
      <c r="O427" s="10"/>
      <c r="P427" s="10"/>
      <c r="Q427" s="10"/>
      <c r="R427" s="10"/>
    </row>
    <row r="428" spans="1:18" ht="15.75" customHeight="1" x14ac:dyDescent="0.25">
      <c r="A428" s="10"/>
      <c r="F428" s="55"/>
      <c r="G428" s="55"/>
      <c r="H428" s="56"/>
      <c r="I428" s="55"/>
      <c r="J428" s="55"/>
      <c r="K428" s="57"/>
      <c r="L428" s="58"/>
      <c r="M428" s="59"/>
      <c r="N428" s="10"/>
      <c r="O428" s="10"/>
      <c r="P428" s="10"/>
      <c r="Q428" s="10"/>
      <c r="R428" s="10"/>
    </row>
    <row r="429" spans="1:18" ht="15.75" customHeight="1" x14ac:dyDescent="0.25">
      <c r="A429" s="10"/>
      <c r="F429" s="55"/>
      <c r="G429" s="55"/>
      <c r="H429" s="56"/>
      <c r="I429" s="55"/>
      <c r="J429" s="55"/>
      <c r="K429" s="57"/>
      <c r="L429" s="58"/>
      <c r="M429" s="59"/>
      <c r="N429" s="10"/>
      <c r="O429" s="10"/>
      <c r="P429" s="10"/>
      <c r="Q429" s="10"/>
      <c r="R429" s="10"/>
    </row>
    <row r="430" spans="1:18" ht="15.75" customHeight="1" x14ac:dyDescent="0.25">
      <c r="A430" s="10"/>
      <c r="F430" s="55"/>
      <c r="G430" s="55"/>
      <c r="H430" s="56"/>
      <c r="I430" s="55"/>
      <c r="J430" s="55"/>
      <c r="K430" s="57"/>
      <c r="L430" s="58"/>
      <c r="M430" s="59"/>
      <c r="N430" s="10"/>
      <c r="O430" s="10"/>
      <c r="P430" s="10"/>
      <c r="Q430" s="10"/>
      <c r="R430" s="10"/>
    </row>
    <row r="431" spans="1:18" ht="15.75" customHeight="1" x14ac:dyDescent="0.25">
      <c r="A431" s="10"/>
      <c r="F431" s="55"/>
      <c r="G431" s="55"/>
      <c r="H431" s="56"/>
      <c r="I431" s="55"/>
      <c r="J431" s="55"/>
      <c r="K431" s="57"/>
      <c r="L431" s="58"/>
      <c r="M431" s="59"/>
      <c r="N431" s="10"/>
      <c r="O431" s="10"/>
      <c r="P431" s="10"/>
      <c r="Q431" s="10"/>
      <c r="R431" s="10"/>
    </row>
    <row r="432" spans="1:18" ht="15.75" customHeight="1" x14ac:dyDescent="0.25">
      <c r="A432" s="10"/>
      <c r="F432" s="55"/>
      <c r="G432" s="55"/>
      <c r="H432" s="56"/>
      <c r="I432" s="55"/>
      <c r="J432" s="55"/>
      <c r="K432" s="57"/>
      <c r="L432" s="58"/>
      <c r="M432" s="59"/>
      <c r="N432" s="10"/>
      <c r="O432" s="10"/>
      <c r="P432" s="10"/>
      <c r="Q432" s="10"/>
      <c r="R432" s="10"/>
    </row>
    <row r="433" spans="1:18" ht="15.75" customHeight="1" x14ac:dyDescent="0.25">
      <c r="A433" s="10"/>
      <c r="F433" s="55"/>
      <c r="G433" s="55"/>
      <c r="H433" s="56"/>
      <c r="I433" s="55"/>
      <c r="J433" s="55"/>
      <c r="K433" s="57"/>
      <c r="L433" s="58"/>
      <c r="M433" s="59"/>
      <c r="N433" s="10"/>
      <c r="O433" s="10"/>
      <c r="P433" s="10"/>
      <c r="Q433" s="10"/>
      <c r="R433" s="10"/>
    </row>
    <row r="434" spans="1:18" ht="15.75" customHeight="1" x14ac:dyDescent="0.25">
      <c r="A434" s="10"/>
      <c r="F434" s="55"/>
      <c r="G434" s="55"/>
      <c r="H434" s="56"/>
      <c r="I434" s="55"/>
      <c r="J434" s="55"/>
      <c r="K434" s="57"/>
      <c r="L434" s="58"/>
      <c r="M434" s="59"/>
      <c r="N434" s="10"/>
      <c r="O434" s="10"/>
      <c r="P434" s="10"/>
      <c r="Q434" s="10"/>
      <c r="R434" s="10"/>
    </row>
    <row r="435" spans="1:18" ht="15.75" customHeight="1" x14ac:dyDescent="0.25">
      <c r="A435" s="10"/>
      <c r="F435" s="55"/>
      <c r="G435" s="55"/>
      <c r="H435" s="56"/>
      <c r="I435" s="55"/>
      <c r="J435" s="55"/>
      <c r="K435" s="57"/>
      <c r="L435" s="58"/>
      <c r="M435" s="59"/>
      <c r="N435" s="10"/>
      <c r="O435" s="10"/>
      <c r="P435" s="10"/>
      <c r="Q435" s="10"/>
      <c r="R435" s="10"/>
    </row>
    <row r="436" spans="1:18" ht="15.75" customHeight="1" x14ac:dyDescent="0.25">
      <c r="A436" s="10"/>
      <c r="F436" s="55"/>
      <c r="G436" s="55"/>
      <c r="H436" s="56"/>
      <c r="I436" s="55"/>
      <c r="J436" s="55"/>
      <c r="K436" s="57"/>
      <c r="L436" s="58"/>
      <c r="M436" s="59"/>
      <c r="N436" s="10"/>
      <c r="O436" s="10"/>
      <c r="P436" s="10"/>
      <c r="Q436" s="10"/>
      <c r="R436" s="10"/>
    </row>
    <row r="437" spans="1:18" ht="15.75" customHeight="1" x14ac:dyDescent="0.25">
      <c r="A437" s="10"/>
      <c r="F437" s="55"/>
      <c r="G437" s="55"/>
      <c r="H437" s="56"/>
      <c r="I437" s="55"/>
      <c r="J437" s="55"/>
      <c r="K437" s="57"/>
      <c r="L437" s="58"/>
      <c r="M437" s="59"/>
      <c r="N437" s="10"/>
      <c r="O437" s="10"/>
      <c r="P437" s="10"/>
      <c r="Q437" s="10"/>
      <c r="R437" s="10"/>
    </row>
    <row r="438" spans="1:18" ht="15.75" customHeight="1" x14ac:dyDescent="0.25">
      <c r="A438" s="10"/>
      <c r="F438" s="55"/>
      <c r="G438" s="55"/>
      <c r="H438" s="56"/>
      <c r="I438" s="55"/>
      <c r="J438" s="55"/>
      <c r="K438" s="57"/>
      <c r="L438" s="58"/>
      <c r="M438" s="59"/>
      <c r="N438" s="10"/>
      <c r="O438" s="10"/>
      <c r="P438" s="10"/>
      <c r="Q438" s="10"/>
      <c r="R438" s="10"/>
    </row>
    <row r="439" spans="1:18" ht="15.75" customHeight="1" x14ac:dyDescent="0.25">
      <c r="A439" s="10"/>
      <c r="F439" s="55"/>
      <c r="G439" s="55"/>
      <c r="H439" s="56"/>
      <c r="I439" s="55"/>
      <c r="J439" s="55"/>
      <c r="K439" s="57"/>
      <c r="L439" s="58"/>
      <c r="M439" s="59"/>
      <c r="N439" s="10"/>
      <c r="O439" s="10"/>
      <c r="P439" s="10"/>
      <c r="Q439" s="10"/>
      <c r="R439" s="10"/>
    </row>
    <row r="440" spans="1:18" ht="15.75" customHeight="1" x14ac:dyDescent="0.25">
      <c r="A440" s="10"/>
      <c r="F440" s="55"/>
      <c r="G440" s="55"/>
      <c r="H440" s="56"/>
      <c r="I440" s="55"/>
      <c r="J440" s="55"/>
      <c r="K440" s="57"/>
      <c r="L440" s="58"/>
      <c r="M440" s="59"/>
      <c r="N440" s="10"/>
      <c r="O440" s="10"/>
      <c r="P440" s="10"/>
      <c r="Q440" s="10"/>
      <c r="R440" s="10"/>
    </row>
    <row r="441" spans="1:18" ht="15.75" customHeight="1" x14ac:dyDescent="0.25">
      <c r="A441" s="10"/>
      <c r="F441" s="55"/>
      <c r="G441" s="55"/>
      <c r="H441" s="56"/>
      <c r="I441" s="55"/>
      <c r="J441" s="55"/>
      <c r="K441" s="57"/>
      <c r="L441" s="58"/>
      <c r="M441" s="59"/>
      <c r="N441" s="10"/>
      <c r="O441" s="10"/>
      <c r="P441" s="10"/>
      <c r="Q441" s="10"/>
      <c r="R441" s="10"/>
    </row>
    <row r="442" spans="1:18" ht="15.75" customHeight="1" x14ac:dyDescent="0.25">
      <c r="A442" s="10"/>
      <c r="F442" s="55"/>
      <c r="G442" s="55"/>
      <c r="H442" s="56"/>
      <c r="I442" s="55"/>
      <c r="J442" s="55"/>
      <c r="K442" s="57"/>
      <c r="L442" s="58"/>
      <c r="M442" s="59"/>
      <c r="N442" s="10"/>
      <c r="O442" s="10"/>
      <c r="P442" s="10"/>
      <c r="Q442" s="10"/>
      <c r="R442" s="10"/>
    </row>
    <row r="443" spans="1:18" ht="15.75" customHeight="1" x14ac:dyDescent="0.25">
      <c r="A443" s="10"/>
      <c r="F443" s="55"/>
      <c r="G443" s="55"/>
      <c r="H443" s="56"/>
      <c r="I443" s="55"/>
      <c r="J443" s="55"/>
      <c r="K443" s="57"/>
      <c r="L443" s="58"/>
      <c r="M443" s="59"/>
      <c r="N443" s="10"/>
      <c r="O443" s="10"/>
      <c r="P443" s="10"/>
      <c r="Q443" s="10"/>
      <c r="R443" s="10"/>
    </row>
    <row r="444" spans="1:18" ht="15.75" customHeight="1" x14ac:dyDescent="0.25">
      <c r="A444" s="10"/>
      <c r="F444" s="55"/>
      <c r="G444" s="55"/>
      <c r="H444" s="56"/>
      <c r="I444" s="55"/>
      <c r="J444" s="55"/>
      <c r="K444" s="57"/>
      <c r="L444" s="58"/>
      <c r="M444" s="59"/>
      <c r="N444" s="10"/>
      <c r="O444" s="10"/>
      <c r="P444" s="10"/>
      <c r="Q444" s="10"/>
      <c r="R444" s="10"/>
    </row>
    <row r="445" spans="1:18" ht="15.75" customHeight="1" x14ac:dyDescent="0.25">
      <c r="A445" s="10"/>
      <c r="F445" s="55"/>
      <c r="G445" s="55"/>
      <c r="H445" s="56"/>
      <c r="I445" s="55"/>
      <c r="J445" s="55"/>
      <c r="K445" s="57"/>
      <c r="L445" s="58"/>
      <c r="M445" s="59"/>
      <c r="N445" s="10"/>
      <c r="O445" s="10"/>
      <c r="P445" s="10"/>
      <c r="Q445" s="10"/>
      <c r="R445" s="10"/>
    </row>
    <row r="446" spans="1:18" ht="15.75" customHeight="1" x14ac:dyDescent="0.25">
      <c r="A446" s="10"/>
      <c r="F446" s="55"/>
      <c r="G446" s="55"/>
      <c r="H446" s="56"/>
      <c r="I446" s="55"/>
      <c r="J446" s="55"/>
      <c r="K446" s="57"/>
      <c r="L446" s="58"/>
      <c r="M446" s="59"/>
      <c r="N446" s="10"/>
      <c r="O446" s="10"/>
      <c r="P446" s="10"/>
      <c r="Q446" s="10"/>
      <c r="R446" s="10"/>
    </row>
    <row r="447" spans="1:18" ht="15.75" customHeight="1" x14ac:dyDescent="0.25">
      <c r="A447" s="10"/>
      <c r="F447" s="55"/>
      <c r="G447" s="55"/>
      <c r="H447" s="56"/>
      <c r="I447" s="55"/>
      <c r="J447" s="55"/>
      <c r="K447" s="57"/>
      <c r="L447" s="58"/>
      <c r="M447" s="59"/>
      <c r="N447" s="10"/>
      <c r="O447" s="10"/>
      <c r="P447" s="10"/>
      <c r="Q447" s="10"/>
      <c r="R447" s="10"/>
    </row>
    <row r="448" spans="1:18" ht="15.75" customHeight="1" x14ac:dyDescent="0.25">
      <c r="A448" s="10"/>
      <c r="F448" s="55"/>
      <c r="G448" s="55"/>
      <c r="H448" s="56"/>
      <c r="I448" s="55"/>
      <c r="J448" s="55"/>
      <c r="K448" s="57"/>
      <c r="L448" s="58"/>
      <c r="M448" s="59"/>
      <c r="N448" s="10"/>
      <c r="O448" s="10"/>
      <c r="P448" s="10"/>
      <c r="Q448" s="10"/>
      <c r="R448" s="10"/>
    </row>
    <row r="449" spans="1:18" ht="15.75" customHeight="1" x14ac:dyDescent="0.25">
      <c r="A449" s="10"/>
      <c r="F449" s="55"/>
      <c r="G449" s="55"/>
      <c r="H449" s="56"/>
      <c r="I449" s="55"/>
      <c r="J449" s="55"/>
      <c r="K449" s="57"/>
      <c r="L449" s="58"/>
      <c r="M449" s="59"/>
      <c r="N449" s="10"/>
      <c r="O449" s="10"/>
      <c r="P449" s="10"/>
      <c r="Q449" s="10"/>
      <c r="R449" s="10"/>
    </row>
    <row r="450" spans="1:18" ht="15.75" customHeight="1" x14ac:dyDescent="0.25">
      <c r="A450" s="10"/>
      <c r="F450" s="55"/>
      <c r="G450" s="55"/>
      <c r="H450" s="56"/>
      <c r="I450" s="55"/>
      <c r="J450" s="55"/>
      <c r="K450" s="57"/>
      <c r="L450" s="58"/>
      <c r="M450" s="59"/>
      <c r="N450" s="10"/>
      <c r="O450" s="10"/>
      <c r="P450" s="10"/>
      <c r="Q450" s="10"/>
      <c r="R450" s="10"/>
    </row>
    <row r="451" spans="1:18" ht="15.75" customHeight="1" x14ac:dyDescent="0.25">
      <c r="A451" s="10"/>
      <c r="F451" s="55"/>
      <c r="G451" s="55"/>
      <c r="H451" s="56"/>
      <c r="I451" s="55"/>
      <c r="J451" s="55"/>
      <c r="K451" s="57"/>
      <c r="L451" s="58"/>
      <c r="M451" s="59"/>
      <c r="N451" s="10"/>
      <c r="O451" s="10"/>
      <c r="P451" s="10"/>
      <c r="Q451" s="10"/>
      <c r="R451" s="10"/>
    </row>
    <row r="452" spans="1:18" ht="15.75" customHeight="1" x14ac:dyDescent="0.25">
      <c r="A452" s="10"/>
      <c r="F452" s="55"/>
      <c r="G452" s="55"/>
      <c r="H452" s="56"/>
      <c r="I452" s="55"/>
      <c r="J452" s="55"/>
      <c r="K452" s="57"/>
      <c r="L452" s="58"/>
      <c r="M452" s="59"/>
      <c r="N452" s="10"/>
      <c r="O452" s="10"/>
      <c r="P452" s="10"/>
      <c r="Q452" s="10"/>
      <c r="R452" s="10"/>
    </row>
    <row r="453" spans="1:18" ht="15.75" customHeight="1" x14ac:dyDescent="0.25">
      <c r="A453" s="10"/>
      <c r="F453" s="55"/>
      <c r="G453" s="55"/>
      <c r="H453" s="56"/>
      <c r="I453" s="55"/>
      <c r="J453" s="55"/>
      <c r="K453" s="57"/>
      <c r="L453" s="58"/>
      <c r="M453" s="59"/>
      <c r="N453" s="10"/>
      <c r="O453" s="10"/>
      <c r="P453" s="10"/>
      <c r="Q453" s="10"/>
      <c r="R453" s="10"/>
    </row>
    <row r="454" spans="1:18" ht="15.75" customHeight="1" x14ac:dyDescent="0.25">
      <c r="A454" s="10"/>
      <c r="F454" s="55"/>
      <c r="G454" s="55"/>
      <c r="H454" s="56"/>
      <c r="I454" s="55"/>
      <c r="J454" s="55"/>
      <c r="K454" s="57"/>
      <c r="L454" s="58"/>
      <c r="M454" s="59"/>
      <c r="N454" s="10"/>
      <c r="O454" s="10"/>
      <c r="P454" s="10"/>
      <c r="Q454" s="10"/>
      <c r="R454" s="10"/>
    </row>
    <row r="455" spans="1:18" ht="15.75" customHeight="1" x14ac:dyDescent="0.25">
      <c r="A455" s="10"/>
      <c r="F455" s="55"/>
      <c r="G455" s="55"/>
      <c r="H455" s="56"/>
      <c r="I455" s="55"/>
      <c r="J455" s="55"/>
      <c r="K455" s="57"/>
      <c r="L455" s="58"/>
      <c r="M455" s="59"/>
      <c r="N455" s="10"/>
      <c r="O455" s="10"/>
      <c r="P455" s="10"/>
      <c r="Q455" s="10"/>
      <c r="R455" s="10"/>
    </row>
    <row r="456" spans="1:18" ht="15.75" customHeight="1" x14ac:dyDescent="0.25">
      <c r="A456" s="10"/>
      <c r="F456" s="55"/>
      <c r="G456" s="55"/>
      <c r="H456" s="56"/>
      <c r="I456" s="55"/>
      <c r="J456" s="55"/>
      <c r="K456" s="57"/>
      <c r="L456" s="58"/>
      <c r="M456" s="59"/>
      <c r="N456" s="10"/>
      <c r="O456" s="10"/>
      <c r="P456" s="10"/>
      <c r="Q456" s="10"/>
      <c r="R456" s="10"/>
    </row>
    <row r="457" spans="1:18" ht="15.75" customHeight="1" x14ac:dyDescent="0.25">
      <c r="A457" s="10"/>
      <c r="F457" s="55"/>
      <c r="G457" s="55"/>
      <c r="H457" s="56"/>
      <c r="I457" s="55"/>
      <c r="J457" s="55"/>
      <c r="K457" s="57"/>
      <c r="L457" s="58"/>
      <c r="M457" s="59"/>
      <c r="N457" s="10"/>
      <c r="O457" s="10"/>
      <c r="P457" s="10"/>
      <c r="Q457" s="10"/>
      <c r="R457" s="10"/>
    </row>
    <row r="458" spans="1:18" ht="15.75" customHeight="1" x14ac:dyDescent="0.25">
      <c r="A458" s="10"/>
      <c r="F458" s="55"/>
      <c r="G458" s="55"/>
      <c r="H458" s="56"/>
      <c r="I458" s="55"/>
      <c r="J458" s="55"/>
      <c r="K458" s="57"/>
      <c r="L458" s="58"/>
      <c r="M458" s="59"/>
      <c r="N458" s="10"/>
      <c r="O458" s="10"/>
      <c r="P458" s="10"/>
      <c r="Q458" s="10"/>
      <c r="R458" s="10"/>
    </row>
    <row r="459" spans="1:18" ht="15.75" customHeight="1" x14ac:dyDescent="0.25">
      <c r="A459" s="10"/>
      <c r="F459" s="55"/>
      <c r="G459" s="55"/>
      <c r="H459" s="56"/>
      <c r="I459" s="55"/>
      <c r="J459" s="55"/>
      <c r="K459" s="57"/>
      <c r="L459" s="58"/>
      <c r="M459" s="59"/>
      <c r="N459" s="10"/>
      <c r="O459" s="10"/>
      <c r="P459" s="10"/>
      <c r="Q459" s="10"/>
      <c r="R459" s="10"/>
    </row>
    <row r="460" spans="1:18" ht="15.75" customHeight="1" x14ac:dyDescent="0.25">
      <c r="A460" s="10"/>
      <c r="F460" s="55"/>
      <c r="G460" s="55"/>
      <c r="H460" s="56"/>
      <c r="I460" s="55"/>
      <c r="J460" s="55"/>
      <c r="K460" s="57"/>
      <c r="L460" s="58"/>
      <c r="M460" s="59"/>
      <c r="N460" s="10"/>
      <c r="O460" s="10"/>
      <c r="P460" s="10"/>
      <c r="Q460" s="10"/>
      <c r="R460" s="10"/>
    </row>
    <row r="461" spans="1:18" ht="15.75" customHeight="1" x14ac:dyDescent="0.25">
      <c r="A461" s="10"/>
      <c r="F461" s="55"/>
      <c r="G461" s="55"/>
      <c r="H461" s="56"/>
      <c r="I461" s="55"/>
      <c r="J461" s="55"/>
      <c r="K461" s="57"/>
      <c r="L461" s="58"/>
      <c r="M461" s="59"/>
      <c r="N461" s="10"/>
      <c r="O461" s="10"/>
      <c r="P461" s="10"/>
      <c r="Q461" s="10"/>
      <c r="R461" s="10"/>
    </row>
    <row r="462" spans="1:18" ht="15.75" customHeight="1" x14ac:dyDescent="0.25">
      <c r="A462" s="10"/>
      <c r="F462" s="55"/>
      <c r="G462" s="55"/>
      <c r="H462" s="56"/>
      <c r="I462" s="55"/>
      <c r="J462" s="55"/>
      <c r="K462" s="57"/>
      <c r="L462" s="58"/>
      <c r="M462" s="59"/>
      <c r="N462" s="10"/>
      <c r="O462" s="10"/>
      <c r="P462" s="10"/>
      <c r="Q462" s="10"/>
      <c r="R462" s="10"/>
    </row>
    <row r="463" spans="1:18" ht="15.75" customHeight="1" x14ac:dyDescent="0.25">
      <c r="A463" s="10"/>
      <c r="F463" s="55"/>
      <c r="G463" s="55"/>
      <c r="H463" s="56"/>
      <c r="I463" s="55"/>
      <c r="J463" s="55"/>
      <c r="K463" s="57"/>
      <c r="L463" s="58"/>
      <c r="M463" s="59"/>
      <c r="N463" s="10"/>
      <c r="O463" s="10"/>
      <c r="P463" s="10"/>
      <c r="Q463" s="10"/>
      <c r="R463" s="10"/>
    </row>
    <row r="464" spans="1:18" ht="15.75" customHeight="1" x14ac:dyDescent="0.25">
      <c r="A464" s="10"/>
      <c r="F464" s="55"/>
      <c r="G464" s="55"/>
      <c r="H464" s="56"/>
      <c r="I464" s="55"/>
      <c r="J464" s="55"/>
      <c r="K464" s="57"/>
      <c r="L464" s="58"/>
      <c r="M464" s="59"/>
      <c r="N464" s="10"/>
      <c r="O464" s="10"/>
      <c r="P464" s="10"/>
      <c r="Q464" s="10"/>
      <c r="R464" s="10"/>
    </row>
    <row r="465" spans="1:18" ht="15.75" customHeight="1" x14ac:dyDescent="0.25">
      <c r="A465" s="10"/>
      <c r="F465" s="55"/>
      <c r="G465" s="55"/>
      <c r="H465" s="56"/>
      <c r="I465" s="55"/>
      <c r="J465" s="55"/>
      <c r="K465" s="57"/>
      <c r="L465" s="58"/>
      <c r="M465" s="59"/>
      <c r="N465" s="10"/>
      <c r="O465" s="10"/>
      <c r="P465" s="10"/>
      <c r="Q465" s="10"/>
      <c r="R465" s="10"/>
    </row>
    <row r="466" spans="1:18" ht="15.75" customHeight="1" x14ac:dyDescent="0.25">
      <c r="A466" s="10"/>
      <c r="F466" s="55"/>
      <c r="G466" s="55"/>
      <c r="H466" s="56"/>
      <c r="I466" s="55"/>
      <c r="J466" s="55"/>
      <c r="K466" s="57"/>
      <c r="L466" s="58"/>
      <c r="M466" s="59"/>
      <c r="N466" s="10"/>
      <c r="O466" s="10"/>
      <c r="P466" s="10"/>
      <c r="Q466" s="10"/>
      <c r="R466" s="10"/>
    </row>
    <row r="467" spans="1:18" ht="15.75" customHeight="1" x14ac:dyDescent="0.25">
      <c r="A467" s="10"/>
      <c r="F467" s="55"/>
      <c r="G467" s="55"/>
      <c r="H467" s="56"/>
      <c r="I467" s="55"/>
      <c r="J467" s="55"/>
      <c r="K467" s="57"/>
      <c r="L467" s="58"/>
      <c r="M467" s="59"/>
      <c r="N467" s="10"/>
      <c r="O467" s="10"/>
      <c r="P467" s="10"/>
      <c r="Q467" s="10"/>
      <c r="R467" s="10"/>
    </row>
    <row r="468" spans="1:18" ht="15.75" customHeight="1" x14ac:dyDescent="0.25">
      <c r="A468" s="10"/>
      <c r="F468" s="55"/>
      <c r="G468" s="55"/>
      <c r="H468" s="56"/>
      <c r="I468" s="55"/>
      <c r="J468" s="55"/>
      <c r="K468" s="57"/>
      <c r="L468" s="58"/>
      <c r="M468" s="59"/>
      <c r="N468" s="10"/>
      <c r="O468" s="10"/>
      <c r="P468" s="10"/>
      <c r="Q468" s="10"/>
      <c r="R468" s="10"/>
    </row>
    <row r="469" spans="1:18" ht="15.75" customHeight="1" x14ac:dyDescent="0.25">
      <c r="A469" s="10"/>
      <c r="F469" s="55"/>
      <c r="G469" s="55"/>
      <c r="H469" s="56"/>
      <c r="I469" s="55"/>
      <c r="J469" s="55"/>
      <c r="K469" s="57"/>
      <c r="L469" s="58"/>
      <c r="M469" s="59"/>
      <c r="N469" s="10"/>
      <c r="O469" s="10"/>
      <c r="P469" s="10"/>
      <c r="Q469" s="10"/>
      <c r="R469" s="10"/>
    </row>
    <row r="470" spans="1:18" ht="15.75" customHeight="1" x14ac:dyDescent="0.25">
      <c r="A470" s="10"/>
      <c r="F470" s="55"/>
      <c r="G470" s="55"/>
      <c r="H470" s="56"/>
      <c r="I470" s="55"/>
      <c r="J470" s="55"/>
      <c r="K470" s="57"/>
      <c r="L470" s="58"/>
      <c r="M470" s="59"/>
      <c r="N470" s="10"/>
      <c r="O470" s="10"/>
      <c r="P470" s="10"/>
      <c r="Q470" s="10"/>
      <c r="R470" s="10"/>
    </row>
    <row r="471" spans="1:18" ht="15.75" customHeight="1" x14ac:dyDescent="0.25">
      <c r="A471" s="10"/>
      <c r="F471" s="55"/>
      <c r="G471" s="55"/>
      <c r="H471" s="56"/>
      <c r="I471" s="55"/>
      <c r="J471" s="55"/>
      <c r="K471" s="57"/>
      <c r="L471" s="58"/>
      <c r="M471" s="59"/>
      <c r="N471" s="10"/>
      <c r="O471" s="10"/>
      <c r="P471" s="10"/>
      <c r="Q471" s="10"/>
      <c r="R471" s="10"/>
    </row>
    <row r="472" spans="1:18" ht="15.75" customHeight="1" x14ac:dyDescent="0.25">
      <c r="A472" s="10"/>
      <c r="F472" s="55"/>
      <c r="G472" s="55"/>
      <c r="H472" s="56"/>
      <c r="I472" s="55"/>
      <c r="J472" s="55"/>
      <c r="K472" s="57"/>
      <c r="L472" s="58"/>
      <c r="M472" s="59"/>
      <c r="N472" s="10"/>
      <c r="O472" s="10"/>
      <c r="P472" s="10"/>
      <c r="Q472" s="10"/>
      <c r="R472" s="10"/>
    </row>
    <row r="473" spans="1:18" ht="15.75" customHeight="1" x14ac:dyDescent="0.25">
      <c r="A473" s="10"/>
      <c r="F473" s="55"/>
      <c r="G473" s="55"/>
      <c r="H473" s="56"/>
      <c r="I473" s="55"/>
      <c r="J473" s="55"/>
      <c r="K473" s="57"/>
      <c r="L473" s="58"/>
      <c r="M473" s="59"/>
      <c r="N473" s="10"/>
      <c r="O473" s="10"/>
      <c r="P473" s="10"/>
      <c r="Q473" s="10"/>
      <c r="R473" s="10"/>
    </row>
    <row r="474" spans="1:18" ht="15.75" customHeight="1" x14ac:dyDescent="0.25">
      <c r="A474" s="10"/>
      <c r="F474" s="55"/>
      <c r="G474" s="55"/>
      <c r="H474" s="56"/>
      <c r="I474" s="55"/>
      <c r="J474" s="55"/>
      <c r="K474" s="57"/>
      <c r="L474" s="58"/>
      <c r="M474" s="59"/>
      <c r="N474" s="10"/>
      <c r="O474" s="10"/>
      <c r="P474" s="10"/>
      <c r="Q474" s="10"/>
      <c r="R474" s="10"/>
    </row>
    <row r="475" spans="1:18" ht="15.75" customHeight="1" x14ac:dyDescent="0.25">
      <c r="A475" s="10"/>
      <c r="F475" s="55"/>
      <c r="G475" s="55"/>
      <c r="H475" s="56"/>
      <c r="I475" s="55"/>
      <c r="J475" s="55"/>
      <c r="K475" s="57"/>
      <c r="L475" s="58"/>
      <c r="M475" s="59"/>
      <c r="N475" s="10"/>
      <c r="O475" s="10"/>
      <c r="P475" s="10"/>
      <c r="Q475" s="10"/>
      <c r="R475" s="10"/>
    </row>
    <row r="476" spans="1:18" ht="15.75" customHeight="1" x14ac:dyDescent="0.25">
      <c r="A476" s="10"/>
      <c r="F476" s="55"/>
      <c r="G476" s="55"/>
      <c r="H476" s="56"/>
      <c r="I476" s="55"/>
      <c r="J476" s="55"/>
      <c r="K476" s="57"/>
      <c r="L476" s="58"/>
      <c r="M476" s="59"/>
      <c r="N476" s="10"/>
      <c r="O476" s="10"/>
      <c r="P476" s="10"/>
      <c r="Q476" s="10"/>
      <c r="R476" s="10"/>
    </row>
    <row r="477" spans="1:18" ht="15.75" customHeight="1" x14ac:dyDescent="0.25">
      <c r="A477" s="10"/>
      <c r="F477" s="55"/>
      <c r="G477" s="55"/>
      <c r="H477" s="56"/>
      <c r="I477" s="55"/>
      <c r="J477" s="55"/>
      <c r="K477" s="57"/>
      <c r="L477" s="58"/>
      <c r="M477" s="59"/>
      <c r="N477" s="10"/>
      <c r="O477" s="10"/>
      <c r="P477" s="10"/>
      <c r="Q477" s="10"/>
      <c r="R477" s="10"/>
    </row>
    <row r="478" spans="1:18" ht="15.75" customHeight="1" x14ac:dyDescent="0.25">
      <c r="A478" s="10"/>
      <c r="F478" s="55"/>
      <c r="G478" s="55"/>
      <c r="H478" s="56"/>
      <c r="I478" s="55"/>
      <c r="J478" s="55"/>
      <c r="K478" s="57"/>
      <c r="L478" s="58"/>
      <c r="M478" s="59"/>
      <c r="N478" s="10"/>
      <c r="O478" s="10"/>
      <c r="P478" s="10"/>
      <c r="Q478" s="10"/>
      <c r="R478" s="10"/>
    </row>
    <row r="479" spans="1:18" ht="15.75" customHeight="1" x14ac:dyDescent="0.25">
      <c r="A479" s="10"/>
      <c r="F479" s="55"/>
      <c r="G479" s="55"/>
      <c r="H479" s="56"/>
      <c r="I479" s="55"/>
      <c r="J479" s="55"/>
      <c r="K479" s="57"/>
      <c r="L479" s="58"/>
      <c r="M479" s="59"/>
      <c r="N479" s="10"/>
      <c r="O479" s="10"/>
      <c r="P479" s="10"/>
      <c r="Q479" s="10"/>
      <c r="R479" s="10"/>
    </row>
    <row r="480" spans="1:18" ht="15.75" customHeight="1" x14ac:dyDescent="0.25">
      <c r="A480" s="10"/>
      <c r="F480" s="55"/>
      <c r="G480" s="55"/>
      <c r="H480" s="56"/>
      <c r="I480" s="55"/>
      <c r="J480" s="55"/>
      <c r="K480" s="57"/>
      <c r="L480" s="58"/>
      <c r="M480" s="59"/>
      <c r="N480" s="10"/>
      <c r="O480" s="10"/>
      <c r="P480" s="10"/>
      <c r="Q480" s="10"/>
      <c r="R480" s="10"/>
    </row>
    <row r="481" spans="1:18" ht="15.75" customHeight="1" x14ac:dyDescent="0.25">
      <c r="A481" s="10"/>
      <c r="F481" s="55"/>
      <c r="G481" s="55"/>
      <c r="H481" s="56"/>
      <c r="I481" s="55"/>
      <c r="J481" s="55"/>
      <c r="K481" s="57"/>
      <c r="L481" s="58"/>
      <c r="M481" s="59"/>
      <c r="N481" s="10"/>
      <c r="O481" s="10"/>
      <c r="P481" s="10"/>
      <c r="Q481" s="10"/>
      <c r="R481" s="10"/>
    </row>
    <row r="482" spans="1:18" ht="15.75" customHeight="1" x14ac:dyDescent="0.25">
      <c r="A482" s="10"/>
      <c r="F482" s="55"/>
      <c r="G482" s="55"/>
      <c r="H482" s="56"/>
      <c r="I482" s="55"/>
      <c r="J482" s="55"/>
      <c r="K482" s="57"/>
      <c r="L482" s="58"/>
      <c r="M482" s="59"/>
      <c r="N482" s="10"/>
      <c r="O482" s="10"/>
      <c r="P482" s="10"/>
      <c r="Q482" s="10"/>
      <c r="R482" s="10"/>
    </row>
    <row r="483" spans="1:18" ht="15.75" customHeight="1" x14ac:dyDescent="0.25">
      <c r="A483" s="10"/>
      <c r="F483" s="55"/>
      <c r="G483" s="55"/>
      <c r="H483" s="56"/>
      <c r="I483" s="55"/>
      <c r="J483" s="55"/>
      <c r="K483" s="57"/>
      <c r="L483" s="58"/>
      <c r="M483" s="59"/>
      <c r="N483" s="10"/>
      <c r="O483" s="10"/>
      <c r="P483" s="10"/>
      <c r="Q483" s="10"/>
      <c r="R483" s="10"/>
    </row>
    <row r="484" spans="1:18" ht="15.75" customHeight="1" x14ac:dyDescent="0.25">
      <c r="A484" s="10"/>
      <c r="F484" s="55"/>
      <c r="G484" s="55"/>
      <c r="H484" s="56"/>
      <c r="I484" s="55"/>
      <c r="J484" s="55"/>
      <c r="K484" s="57"/>
      <c r="L484" s="58"/>
      <c r="M484" s="59"/>
      <c r="N484" s="10"/>
      <c r="O484" s="10"/>
      <c r="P484" s="10"/>
      <c r="Q484" s="10"/>
      <c r="R484" s="10"/>
    </row>
    <row r="485" spans="1:18" ht="15.75" customHeight="1" x14ac:dyDescent="0.25">
      <c r="A485" s="10"/>
      <c r="F485" s="55"/>
      <c r="G485" s="55"/>
      <c r="H485" s="56"/>
      <c r="I485" s="55"/>
      <c r="J485" s="55"/>
      <c r="K485" s="57"/>
      <c r="L485" s="58"/>
      <c r="M485" s="59"/>
      <c r="N485" s="10"/>
      <c r="O485" s="10"/>
      <c r="P485" s="10"/>
      <c r="Q485" s="10"/>
      <c r="R485" s="10"/>
    </row>
    <row r="486" spans="1:18" ht="15.75" customHeight="1" x14ac:dyDescent="0.25">
      <c r="A486" s="10"/>
      <c r="F486" s="55"/>
      <c r="G486" s="55"/>
      <c r="H486" s="56"/>
      <c r="I486" s="55"/>
      <c r="J486" s="55"/>
      <c r="K486" s="57"/>
      <c r="L486" s="58"/>
      <c r="M486" s="59"/>
      <c r="N486" s="10"/>
      <c r="O486" s="10"/>
      <c r="P486" s="10"/>
      <c r="Q486" s="10"/>
      <c r="R486" s="10"/>
    </row>
    <row r="487" spans="1:18" ht="15.75" customHeight="1" x14ac:dyDescent="0.25">
      <c r="A487" s="10"/>
      <c r="F487" s="55"/>
      <c r="G487" s="55"/>
      <c r="H487" s="56"/>
      <c r="I487" s="55"/>
      <c r="J487" s="55"/>
      <c r="K487" s="57"/>
      <c r="L487" s="58"/>
      <c r="M487" s="59"/>
      <c r="N487" s="10"/>
      <c r="O487" s="10"/>
      <c r="P487" s="10"/>
      <c r="Q487" s="10"/>
      <c r="R487" s="10"/>
    </row>
    <row r="488" spans="1:18" ht="15.75" customHeight="1" x14ac:dyDescent="0.25">
      <c r="A488" s="10"/>
      <c r="F488" s="55"/>
      <c r="G488" s="55"/>
      <c r="H488" s="56"/>
      <c r="I488" s="55"/>
      <c r="J488" s="55"/>
      <c r="K488" s="57"/>
      <c r="L488" s="58"/>
      <c r="M488" s="59"/>
      <c r="N488" s="10"/>
      <c r="O488" s="10"/>
      <c r="P488" s="10"/>
      <c r="Q488" s="10"/>
      <c r="R488" s="10"/>
    </row>
    <row r="489" spans="1:18" ht="15.75" customHeight="1" x14ac:dyDescent="0.25">
      <c r="A489" s="10"/>
      <c r="F489" s="55"/>
      <c r="G489" s="55"/>
      <c r="H489" s="56"/>
      <c r="I489" s="55"/>
      <c r="J489" s="55"/>
      <c r="K489" s="57"/>
      <c r="L489" s="58"/>
      <c r="M489" s="59"/>
      <c r="N489" s="10"/>
      <c r="O489" s="10"/>
      <c r="P489" s="10"/>
      <c r="Q489" s="10"/>
      <c r="R489" s="10"/>
    </row>
    <row r="490" spans="1:18" ht="15.75" customHeight="1" x14ac:dyDescent="0.25">
      <c r="A490" s="10"/>
      <c r="F490" s="55"/>
      <c r="G490" s="55"/>
      <c r="H490" s="56"/>
      <c r="I490" s="55"/>
      <c r="J490" s="55"/>
      <c r="K490" s="57"/>
      <c r="L490" s="58"/>
      <c r="M490" s="59"/>
      <c r="N490" s="10"/>
      <c r="O490" s="10"/>
      <c r="P490" s="10"/>
      <c r="Q490" s="10"/>
      <c r="R490" s="10"/>
    </row>
    <row r="491" spans="1:18" ht="15.75" customHeight="1" x14ac:dyDescent="0.25">
      <c r="A491" s="10"/>
      <c r="F491" s="55"/>
      <c r="G491" s="55"/>
      <c r="H491" s="56"/>
      <c r="I491" s="55"/>
      <c r="J491" s="55"/>
      <c r="K491" s="57"/>
      <c r="L491" s="58"/>
      <c r="M491" s="59"/>
      <c r="N491" s="10"/>
      <c r="O491" s="10"/>
      <c r="P491" s="10"/>
      <c r="Q491" s="10"/>
      <c r="R491" s="10"/>
    </row>
    <row r="492" spans="1:18" ht="15.75" customHeight="1" x14ac:dyDescent="0.25">
      <c r="A492" s="10"/>
      <c r="F492" s="55"/>
      <c r="G492" s="55"/>
      <c r="H492" s="56"/>
      <c r="I492" s="55"/>
      <c r="J492" s="55"/>
      <c r="K492" s="57"/>
      <c r="L492" s="58"/>
      <c r="M492" s="59"/>
      <c r="N492" s="10"/>
      <c r="O492" s="10"/>
      <c r="P492" s="10"/>
      <c r="Q492" s="10"/>
      <c r="R492" s="10"/>
    </row>
    <row r="493" spans="1:18" ht="15.75" customHeight="1" x14ac:dyDescent="0.25">
      <c r="A493" s="10"/>
      <c r="F493" s="55"/>
      <c r="G493" s="55"/>
      <c r="H493" s="56"/>
      <c r="I493" s="55"/>
      <c r="J493" s="55"/>
      <c r="K493" s="57"/>
      <c r="L493" s="58"/>
      <c r="M493" s="59"/>
      <c r="N493" s="10"/>
      <c r="O493" s="10"/>
      <c r="P493" s="10"/>
      <c r="Q493" s="10"/>
      <c r="R493" s="10"/>
    </row>
    <row r="494" spans="1:18" ht="15.75" customHeight="1" x14ac:dyDescent="0.25">
      <c r="A494" s="10"/>
      <c r="F494" s="55"/>
      <c r="G494" s="55"/>
      <c r="H494" s="56"/>
      <c r="I494" s="55"/>
      <c r="J494" s="55"/>
      <c r="K494" s="57"/>
      <c r="L494" s="58"/>
      <c r="M494" s="59"/>
      <c r="N494" s="10"/>
      <c r="O494" s="10"/>
      <c r="P494" s="10"/>
      <c r="Q494" s="10"/>
      <c r="R494" s="10"/>
    </row>
    <row r="495" spans="1:18" ht="15.75" customHeight="1" x14ac:dyDescent="0.25">
      <c r="A495" s="10"/>
      <c r="F495" s="55"/>
      <c r="G495" s="55"/>
      <c r="H495" s="56"/>
      <c r="I495" s="55"/>
      <c r="J495" s="55"/>
      <c r="K495" s="57"/>
      <c r="L495" s="58"/>
      <c r="M495" s="59"/>
      <c r="N495" s="10"/>
      <c r="O495" s="10"/>
      <c r="P495" s="10"/>
      <c r="Q495" s="10"/>
      <c r="R495" s="10"/>
    </row>
    <row r="496" spans="1:18" ht="15.75" customHeight="1" x14ac:dyDescent="0.25">
      <c r="A496" s="10"/>
      <c r="F496" s="55"/>
      <c r="G496" s="55"/>
      <c r="H496" s="56"/>
      <c r="I496" s="55"/>
      <c r="J496" s="55"/>
      <c r="K496" s="57"/>
      <c r="L496" s="58"/>
      <c r="M496" s="59"/>
      <c r="N496" s="10"/>
      <c r="O496" s="10"/>
      <c r="P496" s="10"/>
      <c r="Q496" s="10"/>
      <c r="R496" s="10"/>
    </row>
    <row r="497" spans="1:18" ht="15.75" customHeight="1" x14ac:dyDescent="0.25">
      <c r="A497" s="10"/>
      <c r="F497" s="55"/>
      <c r="G497" s="55"/>
      <c r="H497" s="56"/>
      <c r="I497" s="55"/>
      <c r="J497" s="55"/>
      <c r="K497" s="57"/>
      <c r="L497" s="58"/>
      <c r="M497" s="59"/>
      <c r="N497" s="10"/>
      <c r="O497" s="10"/>
      <c r="P497" s="10"/>
      <c r="Q497" s="10"/>
      <c r="R497" s="10"/>
    </row>
    <row r="498" spans="1:18" ht="15.75" customHeight="1" x14ac:dyDescent="0.25">
      <c r="A498" s="10"/>
      <c r="F498" s="55"/>
      <c r="G498" s="55"/>
      <c r="H498" s="56"/>
      <c r="I498" s="55"/>
      <c r="J498" s="55"/>
      <c r="K498" s="57"/>
      <c r="L498" s="58"/>
      <c r="M498" s="59"/>
      <c r="N498" s="10"/>
      <c r="O498" s="10"/>
      <c r="P498" s="10"/>
      <c r="Q498" s="10"/>
      <c r="R498" s="10"/>
    </row>
    <row r="499" spans="1:18" ht="15.75" customHeight="1" x14ac:dyDescent="0.25">
      <c r="A499" s="10"/>
      <c r="F499" s="55"/>
      <c r="G499" s="55"/>
      <c r="H499" s="56"/>
      <c r="I499" s="55"/>
      <c r="J499" s="55"/>
      <c r="K499" s="57"/>
      <c r="L499" s="58"/>
      <c r="M499" s="59"/>
      <c r="N499" s="10"/>
      <c r="O499" s="10"/>
      <c r="P499" s="10"/>
      <c r="Q499" s="10"/>
      <c r="R499" s="10"/>
    </row>
    <row r="500" spans="1:18" ht="15.75" customHeight="1" x14ac:dyDescent="0.25">
      <c r="A500" s="10"/>
      <c r="F500" s="55"/>
      <c r="G500" s="55"/>
      <c r="H500" s="56"/>
      <c r="I500" s="55"/>
      <c r="J500" s="55"/>
      <c r="K500" s="57"/>
      <c r="L500" s="58"/>
      <c r="M500" s="59"/>
      <c r="N500" s="10"/>
      <c r="O500" s="10"/>
      <c r="P500" s="10"/>
      <c r="Q500" s="10"/>
      <c r="R500" s="10"/>
    </row>
    <row r="501" spans="1:18" ht="15.75" customHeight="1" x14ac:dyDescent="0.25">
      <c r="A501" s="10"/>
      <c r="F501" s="55"/>
      <c r="G501" s="55"/>
      <c r="H501" s="56"/>
      <c r="I501" s="55"/>
      <c r="J501" s="55"/>
      <c r="K501" s="57"/>
      <c r="L501" s="58"/>
      <c r="M501" s="59"/>
      <c r="N501" s="10"/>
      <c r="O501" s="10"/>
      <c r="P501" s="10"/>
      <c r="Q501" s="10"/>
      <c r="R501" s="10"/>
    </row>
    <row r="502" spans="1:18" ht="15.75" customHeight="1" x14ac:dyDescent="0.25">
      <c r="A502" s="10"/>
      <c r="F502" s="55"/>
      <c r="G502" s="55"/>
      <c r="H502" s="56"/>
      <c r="I502" s="55"/>
      <c r="J502" s="55"/>
      <c r="K502" s="57"/>
      <c r="L502" s="58"/>
      <c r="M502" s="59"/>
      <c r="N502" s="10"/>
      <c r="O502" s="10"/>
      <c r="P502" s="10"/>
      <c r="Q502" s="10"/>
      <c r="R502" s="10"/>
    </row>
    <row r="503" spans="1:18" ht="15.75" customHeight="1" x14ac:dyDescent="0.25">
      <c r="A503" s="10"/>
      <c r="F503" s="55"/>
      <c r="G503" s="55"/>
      <c r="H503" s="56"/>
      <c r="I503" s="55"/>
      <c r="J503" s="55"/>
      <c r="K503" s="57"/>
      <c r="L503" s="58"/>
      <c r="M503" s="59"/>
      <c r="N503" s="10"/>
      <c r="O503" s="10"/>
      <c r="P503" s="10"/>
      <c r="Q503" s="10"/>
      <c r="R503" s="10"/>
    </row>
    <row r="504" spans="1:18" ht="15.75" customHeight="1" x14ac:dyDescent="0.25">
      <c r="A504" s="10"/>
      <c r="F504" s="55"/>
      <c r="G504" s="55"/>
      <c r="H504" s="56"/>
      <c r="I504" s="55"/>
      <c r="J504" s="55"/>
      <c r="K504" s="57"/>
      <c r="L504" s="58"/>
      <c r="M504" s="59"/>
      <c r="N504" s="10"/>
      <c r="O504" s="10"/>
      <c r="P504" s="10"/>
      <c r="Q504" s="10"/>
      <c r="R504" s="10"/>
    </row>
    <row r="505" spans="1:18" ht="15.75" customHeight="1" x14ac:dyDescent="0.25">
      <c r="A505" s="10"/>
      <c r="F505" s="55"/>
      <c r="G505" s="55"/>
      <c r="H505" s="56"/>
      <c r="I505" s="55"/>
      <c r="J505" s="55"/>
      <c r="K505" s="57"/>
      <c r="L505" s="58"/>
      <c r="M505" s="59"/>
      <c r="N505" s="10"/>
      <c r="O505" s="10"/>
      <c r="P505" s="10"/>
      <c r="Q505" s="10"/>
      <c r="R505" s="10"/>
    </row>
    <row r="506" spans="1:18" ht="15.75" customHeight="1" x14ac:dyDescent="0.25">
      <c r="A506" s="10"/>
      <c r="F506" s="55"/>
      <c r="G506" s="55"/>
      <c r="H506" s="56"/>
      <c r="I506" s="55"/>
      <c r="J506" s="55"/>
      <c r="K506" s="57"/>
      <c r="L506" s="58"/>
      <c r="M506" s="59"/>
      <c r="N506" s="10"/>
      <c r="O506" s="10"/>
      <c r="P506" s="10"/>
      <c r="Q506" s="10"/>
      <c r="R506" s="10"/>
    </row>
    <row r="507" spans="1:18" ht="15.75" customHeight="1" x14ac:dyDescent="0.25">
      <c r="A507" s="10"/>
      <c r="F507" s="55"/>
      <c r="G507" s="55"/>
      <c r="H507" s="56"/>
      <c r="I507" s="55"/>
      <c r="J507" s="55"/>
      <c r="K507" s="57"/>
      <c r="L507" s="58"/>
      <c r="M507" s="59"/>
      <c r="N507" s="10"/>
      <c r="O507" s="10"/>
      <c r="P507" s="10"/>
      <c r="Q507" s="10"/>
      <c r="R507" s="10"/>
    </row>
    <row r="508" spans="1:18" ht="15.75" customHeight="1" x14ac:dyDescent="0.25">
      <c r="A508" s="10"/>
      <c r="F508" s="55"/>
      <c r="G508" s="55"/>
      <c r="H508" s="56"/>
      <c r="I508" s="55"/>
      <c r="J508" s="55"/>
      <c r="K508" s="57"/>
      <c r="L508" s="58"/>
      <c r="M508" s="59"/>
      <c r="N508" s="10"/>
      <c r="O508" s="10"/>
      <c r="P508" s="10"/>
      <c r="Q508" s="10"/>
      <c r="R508" s="10"/>
    </row>
    <row r="509" spans="1:18" ht="15.75" customHeight="1" x14ac:dyDescent="0.25">
      <c r="A509" s="10"/>
      <c r="F509" s="55"/>
      <c r="G509" s="55"/>
      <c r="H509" s="56"/>
      <c r="I509" s="55"/>
      <c r="J509" s="55"/>
      <c r="K509" s="57"/>
      <c r="L509" s="58"/>
      <c r="M509" s="59"/>
      <c r="N509" s="10"/>
      <c r="O509" s="10"/>
      <c r="P509" s="10"/>
      <c r="Q509" s="10"/>
      <c r="R509" s="10"/>
    </row>
    <row r="510" spans="1:18" ht="15.75" customHeight="1" x14ac:dyDescent="0.25">
      <c r="A510" s="10"/>
      <c r="F510" s="55"/>
      <c r="G510" s="55"/>
      <c r="H510" s="56"/>
      <c r="I510" s="55"/>
      <c r="J510" s="55"/>
      <c r="K510" s="57"/>
      <c r="L510" s="58"/>
      <c r="M510" s="59"/>
      <c r="N510" s="10"/>
      <c r="O510" s="10"/>
      <c r="P510" s="10"/>
      <c r="Q510" s="10"/>
      <c r="R510" s="10"/>
    </row>
    <row r="511" spans="1:18" ht="15.75" customHeight="1" x14ac:dyDescent="0.25">
      <c r="A511" s="10"/>
      <c r="F511" s="55"/>
      <c r="G511" s="55"/>
      <c r="H511" s="56"/>
      <c r="I511" s="55"/>
      <c r="J511" s="55"/>
      <c r="K511" s="57"/>
      <c r="L511" s="58"/>
      <c r="M511" s="59"/>
      <c r="N511" s="10"/>
      <c r="O511" s="10"/>
      <c r="P511" s="10"/>
      <c r="Q511" s="10"/>
      <c r="R511" s="10"/>
    </row>
    <row r="512" spans="1:18" ht="15.75" customHeight="1" x14ac:dyDescent="0.25">
      <c r="A512" s="10"/>
      <c r="F512" s="55"/>
      <c r="G512" s="55"/>
      <c r="H512" s="56"/>
      <c r="I512" s="55"/>
      <c r="J512" s="55"/>
      <c r="K512" s="57"/>
      <c r="L512" s="58"/>
      <c r="M512" s="59"/>
      <c r="N512" s="10"/>
      <c r="O512" s="10"/>
      <c r="P512" s="10"/>
      <c r="Q512" s="10"/>
      <c r="R512" s="10"/>
    </row>
    <row r="513" spans="1:18" ht="15.75" customHeight="1" x14ac:dyDescent="0.25">
      <c r="A513" s="10"/>
      <c r="F513" s="55"/>
      <c r="G513" s="55"/>
      <c r="H513" s="56"/>
      <c r="I513" s="55"/>
      <c r="J513" s="55"/>
      <c r="K513" s="57"/>
      <c r="L513" s="58"/>
      <c r="M513" s="59"/>
      <c r="N513" s="10"/>
      <c r="O513" s="10"/>
      <c r="P513" s="10"/>
      <c r="Q513" s="10"/>
      <c r="R513" s="10"/>
    </row>
    <row r="514" spans="1:18" ht="15.75" customHeight="1" x14ac:dyDescent="0.25">
      <c r="A514" s="10"/>
      <c r="F514" s="55"/>
      <c r="G514" s="55"/>
      <c r="H514" s="56"/>
      <c r="I514" s="55"/>
      <c r="J514" s="55"/>
      <c r="K514" s="57"/>
      <c r="L514" s="58"/>
      <c r="M514" s="59"/>
      <c r="N514" s="10"/>
      <c r="O514" s="10"/>
      <c r="P514" s="10"/>
      <c r="Q514" s="10"/>
      <c r="R514" s="10"/>
    </row>
    <row r="515" spans="1:18" ht="15.75" customHeight="1" x14ac:dyDescent="0.25">
      <c r="A515" s="10"/>
      <c r="F515" s="55"/>
      <c r="G515" s="55"/>
      <c r="H515" s="56"/>
      <c r="I515" s="55"/>
      <c r="J515" s="55"/>
      <c r="K515" s="57"/>
      <c r="L515" s="58"/>
      <c r="M515" s="59"/>
      <c r="N515" s="10"/>
      <c r="O515" s="10"/>
      <c r="P515" s="10"/>
      <c r="Q515" s="10"/>
      <c r="R515" s="10"/>
    </row>
    <row r="516" spans="1:18" ht="15.75" customHeight="1" x14ac:dyDescent="0.25">
      <c r="A516" s="10"/>
      <c r="F516" s="55"/>
      <c r="G516" s="55"/>
      <c r="H516" s="56"/>
      <c r="I516" s="55"/>
      <c r="J516" s="55"/>
      <c r="K516" s="57"/>
      <c r="L516" s="58"/>
      <c r="M516" s="59"/>
      <c r="N516" s="10"/>
      <c r="O516" s="10"/>
      <c r="P516" s="10"/>
      <c r="Q516" s="10"/>
      <c r="R516" s="10"/>
    </row>
    <row r="517" spans="1:18" ht="15.75" customHeight="1" x14ac:dyDescent="0.25">
      <c r="A517" s="10"/>
      <c r="F517" s="55"/>
      <c r="G517" s="55"/>
      <c r="H517" s="56"/>
      <c r="I517" s="55"/>
      <c r="J517" s="55"/>
      <c r="K517" s="57"/>
      <c r="L517" s="58"/>
      <c r="M517" s="59"/>
      <c r="N517" s="10"/>
      <c r="O517" s="10"/>
      <c r="P517" s="10"/>
      <c r="Q517" s="10"/>
      <c r="R517" s="10"/>
    </row>
    <row r="518" spans="1:18" ht="15.75" customHeight="1" x14ac:dyDescent="0.25">
      <c r="A518" s="10"/>
      <c r="F518" s="55"/>
      <c r="G518" s="55"/>
      <c r="H518" s="56"/>
      <c r="I518" s="55"/>
      <c r="J518" s="55"/>
      <c r="K518" s="57"/>
      <c r="L518" s="58"/>
      <c r="M518" s="59"/>
      <c r="N518" s="10"/>
      <c r="O518" s="10"/>
      <c r="P518" s="10"/>
      <c r="Q518" s="10"/>
      <c r="R518" s="10"/>
    </row>
    <row r="519" spans="1:18" ht="15.75" customHeight="1" x14ac:dyDescent="0.25">
      <c r="A519" s="10"/>
      <c r="F519" s="55"/>
      <c r="G519" s="55"/>
      <c r="H519" s="56"/>
      <c r="I519" s="55"/>
      <c r="J519" s="55"/>
      <c r="K519" s="57"/>
      <c r="L519" s="58"/>
      <c r="M519" s="59"/>
      <c r="N519" s="10"/>
      <c r="O519" s="10"/>
      <c r="P519" s="10"/>
      <c r="Q519" s="10"/>
      <c r="R519" s="10"/>
    </row>
    <row r="520" spans="1:18" ht="15.75" customHeight="1" x14ac:dyDescent="0.25">
      <c r="A520" s="10"/>
      <c r="F520" s="55"/>
      <c r="G520" s="55"/>
      <c r="H520" s="56"/>
      <c r="I520" s="55"/>
      <c r="J520" s="55"/>
      <c r="K520" s="57"/>
      <c r="L520" s="58"/>
      <c r="M520" s="59"/>
      <c r="N520" s="10"/>
      <c r="O520" s="10"/>
      <c r="P520" s="10"/>
      <c r="Q520" s="10"/>
      <c r="R520" s="10"/>
    </row>
    <row r="521" spans="1:18" ht="15.75" customHeight="1" x14ac:dyDescent="0.25">
      <c r="A521" s="10"/>
      <c r="F521" s="55"/>
      <c r="G521" s="55"/>
      <c r="H521" s="56"/>
      <c r="I521" s="55"/>
      <c r="J521" s="55"/>
      <c r="K521" s="57"/>
      <c r="L521" s="58"/>
      <c r="M521" s="59"/>
      <c r="N521" s="10"/>
      <c r="O521" s="10"/>
      <c r="P521" s="10"/>
      <c r="Q521" s="10"/>
      <c r="R521" s="10"/>
    </row>
    <row r="522" spans="1:18" ht="15.75" customHeight="1" x14ac:dyDescent="0.25">
      <c r="A522" s="10"/>
      <c r="F522" s="55"/>
      <c r="G522" s="55"/>
      <c r="H522" s="56"/>
      <c r="I522" s="55"/>
      <c r="J522" s="55"/>
      <c r="K522" s="57"/>
      <c r="L522" s="58"/>
      <c r="M522" s="59"/>
      <c r="N522" s="10"/>
      <c r="O522" s="10"/>
      <c r="P522" s="10"/>
      <c r="Q522" s="10"/>
      <c r="R522" s="10"/>
    </row>
    <row r="523" spans="1:18" ht="15.75" customHeight="1" x14ac:dyDescent="0.25">
      <c r="A523" s="10"/>
      <c r="F523" s="55"/>
      <c r="G523" s="55"/>
      <c r="H523" s="56"/>
      <c r="I523" s="55"/>
      <c r="J523" s="55"/>
      <c r="K523" s="57"/>
      <c r="L523" s="58"/>
      <c r="M523" s="59"/>
      <c r="N523" s="10"/>
      <c r="O523" s="10"/>
      <c r="P523" s="10"/>
      <c r="Q523" s="10"/>
      <c r="R523" s="10"/>
    </row>
    <row r="524" spans="1:18" ht="15.75" customHeight="1" x14ac:dyDescent="0.25">
      <c r="A524" s="10"/>
      <c r="F524" s="55"/>
      <c r="G524" s="55"/>
      <c r="H524" s="56"/>
      <c r="I524" s="55"/>
      <c r="J524" s="55"/>
      <c r="K524" s="57"/>
      <c r="L524" s="58"/>
      <c r="M524" s="59"/>
      <c r="N524" s="10"/>
      <c r="O524" s="10"/>
      <c r="P524" s="10"/>
      <c r="Q524" s="10"/>
      <c r="R524" s="10"/>
    </row>
    <row r="525" spans="1:18" ht="15.75" customHeight="1" x14ac:dyDescent="0.25">
      <c r="A525" s="10"/>
      <c r="F525" s="55"/>
      <c r="G525" s="55"/>
      <c r="H525" s="56"/>
      <c r="I525" s="55"/>
      <c r="J525" s="55"/>
      <c r="K525" s="57"/>
      <c r="L525" s="58"/>
      <c r="M525" s="59"/>
      <c r="N525" s="10"/>
      <c r="O525" s="10"/>
      <c r="P525" s="10"/>
      <c r="Q525" s="10"/>
      <c r="R525" s="10"/>
    </row>
    <row r="526" spans="1:18" ht="15.75" customHeight="1" x14ac:dyDescent="0.25">
      <c r="A526" s="10"/>
      <c r="F526" s="55"/>
      <c r="G526" s="55"/>
      <c r="H526" s="56"/>
      <c r="I526" s="55"/>
      <c r="J526" s="55"/>
      <c r="K526" s="57"/>
      <c r="L526" s="58"/>
      <c r="M526" s="59"/>
      <c r="N526" s="10"/>
      <c r="O526" s="10"/>
      <c r="P526" s="10"/>
      <c r="Q526" s="10"/>
      <c r="R526" s="10"/>
    </row>
    <row r="527" spans="1:18" ht="15.75" customHeight="1" x14ac:dyDescent="0.25">
      <c r="A527" s="10"/>
      <c r="F527" s="55"/>
      <c r="G527" s="55"/>
      <c r="H527" s="56"/>
      <c r="I527" s="55"/>
      <c r="J527" s="55"/>
      <c r="K527" s="57"/>
      <c r="L527" s="58"/>
      <c r="M527" s="59"/>
      <c r="N527" s="10"/>
      <c r="O527" s="10"/>
      <c r="P527" s="10"/>
      <c r="Q527" s="10"/>
      <c r="R527" s="10"/>
    </row>
    <row r="528" spans="1:18" ht="15.75" customHeight="1" x14ac:dyDescent="0.25">
      <c r="A528" s="10"/>
      <c r="F528" s="55"/>
      <c r="G528" s="55"/>
      <c r="H528" s="56"/>
      <c r="I528" s="55"/>
      <c r="J528" s="55"/>
      <c r="K528" s="57"/>
      <c r="L528" s="58"/>
      <c r="M528" s="59"/>
      <c r="N528" s="10"/>
      <c r="O528" s="10"/>
      <c r="P528" s="10"/>
      <c r="Q528" s="10"/>
      <c r="R528" s="10"/>
    </row>
    <row r="529" spans="1:18" ht="15.75" customHeight="1" x14ac:dyDescent="0.25">
      <c r="A529" s="10"/>
      <c r="F529" s="55"/>
      <c r="G529" s="55"/>
      <c r="H529" s="56"/>
      <c r="I529" s="55"/>
      <c r="J529" s="55"/>
      <c r="K529" s="57"/>
      <c r="L529" s="58"/>
      <c r="M529" s="59"/>
      <c r="N529" s="10"/>
      <c r="O529" s="10"/>
      <c r="P529" s="10"/>
      <c r="Q529" s="10"/>
      <c r="R529" s="10"/>
    </row>
    <row r="530" spans="1:18" ht="15.75" customHeight="1" x14ac:dyDescent="0.25">
      <c r="A530" s="10"/>
      <c r="F530" s="55"/>
      <c r="G530" s="55"/>
      <c r="H530" s="56"/>
      <c r="I530" s="55"/>
      <c r="J530" s="55"/>
      <c r="K530" s="57"/>
      <c r="L530" s="58"/>
      <c r="M530" s="59"/>
      <c r="N530" s="10"/>
      <c r="O530" s="10"/>
      <c r="P530" s="10"/>
      <c r="Q530" s="10"/>
      <c r="R530" s="10"/>
    </row>
    <row r="531" spans="1:18" ht="15.75" customHeight="1" x14ac:dyDescent="0.25">
      <c r="A531" s="10"/>
      <c r="F531" s="55"/>
      <c r="G531" s="55"/>
      <c r="H531" s="56"/>
      <c r="I531" s="55"/>
      <c r="J531" s="55"/>
      <c r="K531" s="57"/>
      <c r="L531" s="58"/>
      <c r="M531" s="59"/>
      <c r="N531" s="10"/>
      <c r="O531" s="10"/>
      <c r="P531" s="10"/>
      <c r="Q531" s="10"/>
      <c r="R531" s="10"/>
    </row>
    <row r="532" spans="1:18" ht="15.75" customHeight="1" x14ac:dyDescent="0.25">
      <c r="A532" s="10"/>
      <c r="F532" s="55"/>
      <c r="G532" s="55"/>
      <c r="H532" s="56"/>
      <c r="I532" s="55"/>
      <c r="J532" s="55"/>
      <c r="K532" s="57"/>
      <c r="L532" s="58"/>
      <c r="M532" s="59"/>
      <c r="N532" s="10"/>
      <c r="O532" s="10"/>
      <c r="P532" s="10"/>
      <c r="Q532" s="10"/>
      <c r="R532" s="10"/>
    </row>
    <row r="533" spans="1:18" ht="15.75" customHeight="1" x14ac:dyDescent="0.25">
      <c r="A533" s="10"/>
      <c r="F533" s="55"/>
      <c r="G533" s="55"/>
      <c r="H533" s="56"/>
      <c r="I533" s="55"/>
      <c r="J533" s="55"/>
      <c r="K533" s="57"/>
      <c r="L533" s="58"/>
      <c r="M533" s="59"/>
      <c r="N533" s="10"/>
      <c r="O533" s="10"/>
      <c r="P533" s="10"/>
      <c r="Q533" s="10"/>
      <c r="R533" s="10"/>
    </row>
    <row r="534" spans="1:18" ht="15.75" customHeight="1" x14ac:dyDescent="0.25">
      <c r="A534" s="10"/>
      <c r="F534" s="55"/>
      <c r="G534" s="55"/>
      <c r="H534" s="56"/>
      <c r="I534" s="55"/>
      <c r="J534" s="55"/>
      <c r="K534" s="57"/>
      <c r="L534" s="58"/>
      <c r="M534" s="59"/>
      <c r="N534" s="10"/>
      <c r="O534" s="10"/>
      <c r="P534" s="10"/>
      <c r="Q534" s="10"/>
      <c r="R534" s="10"/>
    </row>
    <row r="535" spans="1:18" ht="15.75" customHeight="1" x14ac:dyDescent="0.25">
      <c r="A535" s="10"/>
      <c r="F535" s="55"/>
      <c r="G535" s="55"/>
      <c r="H535" s="56"/>
      <c r="I535" s="55"/>
      <c r="J535" s="55"/>
      <c r="K535" s="57"/>
      <c r="L535" s="58"/>
      <c r="M535" s="59"/>
      <c r="N535" s="10"/>
      <c r="O535" s="10"/>
      <c r="P535" s="10"/>
      <c r="Q535" s="10"/>
      <c r="R535" s="10"/>
    </row>
    <row r="536" spans="1:18" ht="15.75" customHeight="1" x14ac:dyDescent="0.25">
      <c r="A536" s="10"/>
      <c r="F536" s="55"/>
      <c r="G536" s="55"/>
      <c r="H536" s="56"/>
      <c r="I536" s="55"/>
      <c r="J536" s="55"/>
      <c r="K536" s="57"/>
      <c r="L536" s="58"/>
      <c r="M536" s="59"/>
      <c r="N536" s="10"/>
      <c r="O536" s="10"/>
      <c r="P536" s="10"/>
      <c r="Q536" s="10"/>
      <c r="R536" s="10"/>
    </row>
    <row r="537" spans="1:18" ht="15.75" customHeight="1" x14ac:dyDescent="0.25">
      <c r="A537" s="10"/>
      <c r="F537" s="55"/>
      <c r="G537" s="55"/>
      <c r="H537" s="56"/>
      <c r="I537" s="55"/>
      <c r="J537" s="55"/>
      <c r="K537" s="57"/>
      <c r="L537" s="58"/>
      <c r="M537" s="59"/>
      <c r="N537" s="10"/>
      <c r="O537" s="10"/>
      <c r="P537" s="10"/>
      <c r="Q537" s="10"/>
      <c r="R537" s="10"/>
    </row>
    <row r="538" spans="1:18" ht="15.75" customHeight="1" x14ac:dyDescent="0.25">
      <c r="A538" s="10"/>
      <c r="F538" s="55"/>
      <c r="G538" s="55"/>
      <c r="H538" s="56"/>
      <c r="I538" s="55"/>
      <c r="J538" s="55"/>
      <c r="K538" s="57"/>
      <c r="L538" s="58"/>
      <c r="M538" s="59"/>
      <c r="N538" s="10"/>
      <c r="O538" s="10"/>
      <c r="P538" s="10"/>
      <c r="Q538" s="10"/>
      <c r="R538" s="10"/>
    </row>
    <row r="539" spans="1:18" ht="15.75" customHeight="1" x14ac:dyDescent="0.25">
      <c r="A539" s="10"/>
      <c r="F539" s="55"/>
      <c r="G539" s="55"/>
      <c r="H539" s="56"/>
      <c r="I539" s="55"/>
      <c r="J539" s="55"/>
      <c r="K539" s="57"/>
      <c r="L539" s="58"/>
      <c r="M539" s="59"/>
      <c r="N539" s="10"/>
      <c r="O539" s="10"/>
      <c r="P539" s="10"/>
      <c r="Q539" s="10"/>
      <c r="R539" s="10"/>
    </row>
    <row r="540" spans="1:18" ht="15.75" customHeight="1" x14ac:dyDescent="0.25">
      <c r="A540" s="10"/>
      <c r="F540" s="55"/>
      <c r="G540" s="55"/>
      <c r="H540" s="56"/>
      <c r="I540" s="55"/>
      <c r="J540" s="55"/>
      <c r="K540" s="57"/>
      <c r="L540" s="58"/>
      <c r="M540" s="59"/>
      <c r="N540" s="10"/>
      <c r="O540" s="10"/>
      <c r="P540" s="10"/>
      <c r="Q540" s="10"/>
      <c r="R540" s="10"/>
    </row>
    <row r="541" spans="1:18" ht="15.75" customHeight="1" x14ac:dyDescent="0.25">
      <c r="A541" s="10"/>
      <c r="F541" s="55"/>
      <c r="G541" s="55"/>
      <c r="H541" s="56"/>
      <c r="I541" s="55"/>
      <c r="J541" s="55"/>
      <c r="K541" s="57"/>
      <c r="L541" s="58"/>
      <c r="M541" s="59"/>
      <c r="N541" s="10"/>
      <c r="O541" s="10"/>
      <c r="P541" s="10"/>
      <c r="Q541" s="10"/>
      <c r="R541" s="10"/>
    </row>
    <row r="542" spans="1:18" ht="15.75" customHeight="1" x14ac:dyDescent="0.25">
      <c r="A542" s="10"/>
      <c r="F542" s="55"/>
      <c r="G542" s="55"/>
      <c r="H542" s="56"/>
      <c r="I542" s="55"/>
      <c r="J542" s="55"/>
      <c r="K542" s="57"/>
      <c r="L542" s="58"/>
      <c r="M542" s="59"/>
      <c r="N542" s="10"/>
      <c r="O542" s="10"/>
      <c r="P542" s="10"/>
      <c r="Q542" s="10"/>
      <c r="R542" s="10"/>
    </row>
    <row r="543" spans="1:18" ht="15.75" customHeight="1" x14ac:dyDescent="0.25">
      <c r="A543" s="10"/>
      <c r="F543" s="55"/>
      <c r="G543" s="55"/>
      <c r="H543" s="56"/>
      <c r="I543" s="55"/>
      <c r="J543" s="55"/>
      <c r="K543" s="57"/>
      <c r="L543" s="58"/>
      <c r="M543" s="59"/>
      <c r="N543" s="10"/>
      <c r="O543" s="10"/>
      <c r="P543" s="10"/>
      <c r="Q543" s="10"/>
      <c r="R543" s="10"/>
    </row>
    <row r="544" spans="1:18" ht="15.75" customHeight="1" x14ac:dyDescent="0.25">
      <c r="A544" s="10"/>
      <c r="F544" s="55"/>
      <c r="G544" s="55"/>
      <c r="H544" s="56"/>
      <c r="I544" s="55"/>
      <c r="J544" s="55"/>
      <c r="K544" s="57"/>
      <c r="L544" s="58"/>
      <c r="M544" s="59"/>
      <c r="N544" s="10"/>
      <c r="O544" s="10"/>
      <c r="P544" s="10"/>
      <c r="Q544" s="10"/>
      <c r="R544" s="10"/>
    </row>
    <row r="545" spans="1:18" ht="15.75" customHeight="1" x14ac:dyDescent="0.25">
      <c r="A545" s="10"/>
      <c r="F545" s="55"/>
      <c r="G545" s="55"/>
      <c r="H545" s="56"/>
      <c r="I545" s="55"/>
      <c r="J545" s="55"/>
      <c r="K545" s="57"/>
      <c r="L545" s="58"/>
      <c r="M545" s="59"/>
      <c r="N545" s="10"/>
      <c r="O545" s="10"/>
      <c r="P545" s="10"/>
      <c r="Q545" s="10"/>
      <c r="R545" s="10"/>
    </row>
    <row r="546" spans="1:18" ht="15.75" customHeight="1" x14ac:dyDescent="0.25">
      <c r="A546" s="10"/>
      <c r="F546" s="55"/>
      <c r="G546" s="55"/>
      <c r="H546" s="56"/>
      <c r="I546" s="55"/>
      <c r="J546" s="55"/>
      <c r="K546" s="57"/>
      <c r="L546" s="58"/>
      <c r="M546" s="59"/>
      <c r="N546" s="10"/>
      <c r="O546" s="10"/>
      <c r="P546" s="10"/>
      <c r="Q546" s="10"/>
      <c r="R546" s="10"/>
    </row>
    <row r="547" spans="1:18" ht="15.75" customHeight="1" x14ac:dyDescent="0.25">
      <c r="A547" s="10"/>
      <c r="F547" s="55"/>
      <c r="G547" s="55"/>
      <c r="H547" s="56"/>
      <c r="I547" s="55"/>
      <c r="J547" s="55"/>
      <c r="K547" s="57"/>
      <c r="L547" s="58"/>
      <c r="M547" s="59"/>
      <c r="N547" s="10"/>
      <c r="O547" s="10"/>
      <c r="P547" s="10"/>
      <c r="Q547" s="10"/>
      <c r="R547" s="10"/>
    </row>
    <row r="548" spans="1:18" ht="15.75" customHeight="1" x14ac:dyDescent="0.25">
      <c r="A548" s="10"/>
      <c r="F548" s="55"/>
      <c r="G548" s="55"/>
      <c r="H548" s="56"/>
      <c r="I548" s="55"/>
      <c r="J548" s="55"/>
      <c r="K548" s="57"/>
      <c r="L548" s="58"/>
      <c r="M548" s="59"/>
      <c r="N548" s="10"/>
      <c r="O548" s="10"/>
      <c r="P548" s="10"/>
      <c r="Q548" s="10"/>
      <c r="R548" s="10"/>
    </row>
    <row r="549" spans="1:18" ht="15.75" customHeight="1" x14ac:dyDescent="0.25">
      <c r="A549" s="10"/>
      <c r="F549" s="55"/>
      <c r="G549" s="55"/>
      <c r="H549" s="56"/>
      <c r="I549" s="55"/>
      <c r="J549" s="55"/>
      <c r="K549" s="57"/>
      <c r="L549" s="58"/>
      <c r="M549" s="59"/>
      <c r="N549" s="10"/>
      <c r="O549" s="10"/>
      <c r="P549" s="10"/>
      <c r="Q549" s="10"/>
      <c r="R549" s="10"/>
    </row>
    <row r="550" spans="1:18" ht="15.75" customHeight="1" x14ac:dyDescent="0.25">
      <c r="A550" s="10"/>
      <c r="F550" s="55"/>
      <c r="G550" s="55"/>
      <c r="H550" s="56"/>
      <c r="I550" s="55"/>
      <c r="J550" s="55"/>
      <c r="K550" s="57"/>
      <c r="L550" s="58"/>
      <c r="M550" s="59"/>
      <c r="N550" s="10"/>
      <c r="O550" s="10"/>
      <c r="P550" s="10"/>
      <c r="Q550" s="10"/>
      <c r="R550" s="10"/>
    </row>
    <row r="551" spans="1:18" ht="15.75" customHeight="1" x14ac:dyDescent="0.25">
      <c r="A551" s="10"/>
      <c r="F551" s="55"/>
      <c r="G551" s="55"/>
      <c r="H551" s="56"/>
      <c r="I551" s="55"/>
      <c r="J551" s="55"/>
      <c r="K551" s="57"/>
      <c r="L551" s="58"/>
      <c r="M551" s="59"/>
      <c r="N551" s="10"/>
      <c r="O551" s="10"/>
      <c r="P551" s="10"/>
      <c r="Q551" s="10"/>
      <c r="R551" s="10"/>
    </row>
    <row r="552" spans="1:18" ht="15.75" customHeight="1" x14ac:dyDescent="0.25">
      <c r="A552" s="10"/>
      <c r="F552" s="55"/>
      <c r="G552" s="55"/>
      <c r="H552" s="56"/>
      <c r="I552" s="55"/>
      <c r="J552" s="55"/>
      <c r="K552" s="57"/>
      <c r="L552" s="58"/>
      <c r="M552" s="59"/>
      <c r="N552" s="10"/>
      <c r="O552" s="10"/>
      <c r="P552" s="10"/>
      <c r="Q552" s="10"/>
      <c r="R552" s="10"/>
    </row>
    <row r="553" spans="1:18" ht="15.75" customHeight="1" x14ac:dyDescent="0.25">
      <c r="A553" s="10"/>
      <c r="F553" s="55"/>
      <c r="G553" s="55"/>
      <c r="H553" s="56"/>
      <c r="I553" s="55"/>
      <c r="J553" s="55"/>
      <c r="K553" s="57"/>
      <c r="L553" s="58"/>
      <c r="M553" s="59"/>
      <c r="N553" s="10"/>
      <c r="O553" s="10"/>
      <c r="P553" s="10"/>
      <c r="Q553" s="10"/>
      <c r="R553" s="10"/>
    </row>
    <row r="554" spans="1:18" ht="15.75" customHeight="1" x14ac:dyDescent="0.25">
      <c r="A554" s="10"/>
      <c r="F554" s="55"/>
      <c r="G554" s="55"/>
      <c r="H554" s="56"/>
      <c r="I554" s="55"/>
      <c r="J554" s="55"/>
      <c r="K554" s="57"/>
      <c r="L554" s="58"/>
      <c r="M554" s="59"/>
      <c r="N554" s="10"/>
      <c r="O554" s="10"/>
      <c r="P554" s="10"/>
      <c r="Q554" s="10"/>
      <c r="R554" s="10"/>
    </row>
    <row r="555" spans="1:18" ht="15.75" customHeight="1" x14ac:dyDescent="0.25">
      <c r="A555" s="10"/>
      <c r="F555" s="55"/>
      <c r="G555" s="55"/>
      <c r="H555" s="56"/>
      <c r="I555" s="55"/>
      <c r="J555" s="55"/>
      <c r="K555" s="57"/>
      <c r="L555" s="58"/>
      <c r="M555" s="59"/>
      <c r="N555" s="10"/>
      <c r="O555" s="10"/>
      <c r="P555" s="10"/>
      <c r="Q555" s="10"/>
      <c r="R555" s="10"/>
    </row>
    <row r="556" spans="1:18" ht="15.75" customHeight="1" x14ac:dyDescent="0.25">
      <c r="A556" s="10"/>
      <c r="F556" s="55"/>
      <c r="G556" s="55"/>
      <c r="H556" s="56"/>
      <c r="I556" s="55"/>
      <c r="J556" s="55"/>
      <c r="K556" s="57"/>
      <c r="L556" s="58"/>
      <c r="M556" s="59"/>
      <c r="N556" s="10"/>
      <c r="O556" s="10"/>
      <c r="P556" s="10"/>
      <c r="Q556" s="10"/>
      <c r="R556" s="10"/>
    </row>
    <row r="557" spans="1:18" ht="15.75" customHeight="1" x14ac:dyDescent="0.25">
      <c r="A557" s="10"/>
      <c r="F557" s="55"/>
      <c r="G557" s="55"/>
      <c r="H557" s="56"/>
      <c r="I557" s="55"/>
      <c r="J557" s="55"/>
      <c r="K557" s="57"/>
      <c r="L557" s="58"/>
      <c r="M557" s="59"/>
      <c r="N557" s="10"/>
      <c r="O557" s="10"/>
      <c r="P557" s="10"/>
      <c r="Q557" s="10"/>
      <c r="R557" s="10"/>
    </row>
    <row r="558" spans="1:18" ht="15.75" customHeight="1" x14ac:dyDescent="0.25">
      <c r="A558" s="10"/>
      <c r="F558" s="55"/>
      <c r="G558" s="55"/>
      <c r="H558" s="56"/>
      <c r="I558" s="55"/>
      <c r="J558" s="55"/>
      <c r="K558" s="57"/>
      <c r="L558" s="58"/>
      <c r="M558" s="59"/>
      <c r="N558" s="10"/>
      <c r="O558" s="10"/>
      <c r="P558" s="10"/>
      <c r="Q558" s="10"/>
      <c r="R558" s="10"/>
    </row>
    <row r="559" spans="1:18" ht="15.75" customHeight="1" x14ac:dyDescent="0.25">
      <c r="A559" s="10"/>
      <c r="F559" s="55"/>
      <c r="G559" s="55"/>
      <c r="H559" s="56"/>
      <c r="I559" s="55"/>
      <c r="J559" s="55"/>
      <c r="K559" s="57"/>
      <c r="L559" s="58"/>
      <c r="M559" s="59"/>
      <c r="N559" s="10"/>
      <c r="O559" s="10"/>
      <c r="P559" s="10"/>
      <c r="Q559" s="10"/>
      <c r="R559" s="10"/>
    </row>
    <row r="560" spans="1:18" ht="15.75" customHeight="1" x14ac:dyDescent="0.25">
      <c r="A560" s="10"/>
      <c r="F560" s="55"/>
      <c r="G560" s="55"/>
      <c r="H560" s="56"/>
      <c r="I560" s="55"/>
      <c r="J560" s="55"/>
      <c r="K560" s="57"/>
      <c r="L560" s="58"/>
      <c r="M560" s="59"/>
      <c r="N560" s="10"/>
      <c r="O560" s="10"/>
      <c r="P560" s="10"/>
      <c r="Q560" s="10"/>
      <c r="R560" s="10"/>
    </row>
    <row r="561" spans="1:18" ht="15.75" customHeight="1" x14ac:dyDescent="0.25">
      <c r="A561" s="10"/>
      <c r="F561" s="55"/>
      <c r="G561" s="55"/>
      <c r="H561" s="56"/>
      <c r="I561" s="55"/>
      <c r="J561" s="55"/>
      <c r="K561" s="57"/>
      <c r="L561" s="58"/>
      <c r="M561" s="59"/>
      <c r="N561" s="10"/>
      <c r="O561" s="10"/>
      <c r="P561" s="10"/>
      <c r="Q561" s="10"/>
      <c r="R561" s="10"/>
    </row>
    <row r="562" spans="1:18" ht="15.75" customHeight="1" x14ac:dyDescent="0.25">
      <c r="A562" s="10"/>
      <c r="F562" s="55"/>
      <c r="G562" s="55"/>
      <c r="H562" s="56"/>
      <c r="I562" s="55"/>
      <c r="J562" s="55"/>
      <c r="K562" s="57"/>
      <c r="L562" s="58"/>
      <c r="M562" s="59"/>
      <c r="N562" s="10"/>
      <c r="O562" s="10"/>
      <c r="P562" s="10"/>
      <c r="Q562" s="10"/>
      <c r="R562" s="10"/>
    </row>
    <row r="563" spans="1:18" ht="15.75" customHeight="1" x14ac:dyDescent="0.25">
      <c r="A563" s="10"/>
      <c r="F563" s="55"/>
      <c r="G563" s="55"/>
      <c r="H563" s="56"/>
      <c r="I563" s="55"/>
      <c r="J563" s="55"/>
      <c r="K563" s="57"/>
      <c r="L563" s="58"/>
      <c r="M563" s="59"/>
      <c r="N563" s="10"/>
      <c r="O563" s="10"/>
      <c r="P563" s="10"/>
      <c r="Q563" s="10"/>
      <c r="R563" s="10"/>
    </row>
    <row r="564" spans="1:18" ht="15.75" customHeight="1" x14ac:dyDescent="0.25">
      <c r="A564" s="10"/>
      <c r="F564" s="55"/>
      <c r="G564" s="55"/>
      <c r="H564" s="56"/>
      <c r="I564" s="55"/>
      <c r="J564" s="55"/>
      <c r="K564" s="57"/>
      <c r="L564" s="58"/>
      <c r="M564" s="59"/>
      <c r="N564" s="10"/>
      <c r="O564" s="10"/>
      <c r="P564" s="10"/>
      <c r="Q564" s="10"/>
      <c r="R564" s="10"/>
    </row>
    <row r="565" spans="1:18" ht="15.75" customHeight="1" x14ac:dyDescent="0.25">
      <c r="A565" s="10"/>
      <c r="F565" s="55"/>
      <c r="G565" s="55"/>
      <c r="H565" s="56"/>
      <c r="I565" s="55"/>
      <c r="J565" s="55"/>
      <c r="K565" s="57"/>
      <c r="L565" s="58"/>
      <c r="M565" s="59"/>
      <c r="N565" s="10"/>
      <c r="O565" s="10"/>
      <c r="P565" s="10"/>
      <c r="Q565" s="10"/>
      <c r="R565" s="10"/>
    </row>
    <row r="566" spans="1:18" ht="15.75" customHeight="1" x14ac:dyDescent="0.25">
      <c r="A566" s="10"/>
      <c r="F566" s="55"/>
      <c r="G566" s="55"/>
      <c r="H566" s="56"/>
      <c r="I566" s="55"/>
      <c r="J566" s="55"/>
      <c r="K566" s="57"/>
      <c r="L566" s="58"/>
      <c r="M566" s="59"/>
      <c r="N566" s="10"/>
      <c r="O566" s="10"/>
      <c r="P566" s="10"/>
      <c r="Q566" s="10"/>
      <c r="R566" s="10"/>
    </row>
    <row r="567" spans="1:18" ht="15.75" customHeight="1" x14ac:dyDescent="0.25">
      <c r="A567" s="10"/>
      <c r="F567" s="55"/>
      <c r="G567" s="55"/>
      <c r="H567" s="56"/>
      <c r="I567" s="55"/>
      <c r="J567" s="55"/>
      <c r="K567" s="57"/>
      <c r="L567" s="58"/>
      <c r="M567" s="59"/>
      <c r="N567" s="10"/>
      <c r="O567" s="10"/>
      <c r="P567" s="10"/>
      <c r="Q567" s="10"/>
      <c r="R567" s="10"/>
    </row>
    <row r="568" spans="1:18" ht="15.75" customHeight="1" x14ac:dyDescent="0.25">
      <c r="A568" s="10"/>
      <c r="F568" s="55"/>
      <c r="G568" s="55"/>
      <c r="H568" s="56"/>
      <c r="I568" s="55"/>
      <c r="J568" s="55"/>
      <c r="K568" s="57"/>
      <c r="L568" s="58"/>
      <c r="M568" s="59"/>
      <c r="N568" s="10"/>
      <c r="O568" s="10"/>
      <c r="P568" s="10"/>
      <c r="Q568" s="10"/>
      <c r="R568" s="10"/>
    </row>
    <row r="569" spans="1:18" ht="15.75" customHeight="1" x14ac:dyDescent="0.25">
      <c r="A569" s="10"/>
      <c r="F569" s="55"/>
      <c r="G569" s="55"/>
      <c r="H569" s="56"/>
      <c r="I569" s="55"/>
      <c r="J569" s="55"/>
      <c r="K569" s="57"/>
      <c r="L569" s="58"/>
      <c r="M569" s="59"/>
      <c r="N569" s="10"/>
      <c r="O569" s="10"/>
      <c r="P569" s="10"/>
      <c r="Q569" s="10"/>
      <c r="R569" s="10"/>
    </row>
    <row r="570" spans="1:18" ht="15.75" customHeight="1" x14ac:dyDescent="0.25">
      <c r="A570" s="10"/>
      <c r="F570" s="55"/>
      <c r="G570" s="55"/>
      <c r="H570" s="56"/>
      <c r="I570" s="55"/>
      <c r="J570" s="55"/>
      <c r="K570" s="57"/>
      <c r="L570" s="58"/>
      <c r="M570" s="59"/>
      <c r="N570" s="10"/>
      <c r="O570" s="10"/>
      <c r="P570" s="10"/>
      <c r="Q570" s="10"/>
      <c r="R570" s="10"/>
    </row>
    <row r="571" spans="1:18" ht="15.75" customHeight="1" x14ac:dyDescent="0.25">
      <c r="A571" s="10"/>
      <c r="F571" s="55"/>
      <c r="G571" s="55"/>
      <c r="H571" s="56"/>
      <c r="I571" s="55"/>
      <c r="J571" s="55"/>
      <c r="K571" s="57"/>
      <c r="L571" s="58"/>
      <c r="M571" s="59"/>
      <c r="N571" s="10"/>
      <c r="O571" s="10"/>
      <c r="P571" s="10"/>
      <c r="Q571" s="10"/>
      <c r="R571" s="10"/>
    </row>
    <row r="572" spans="1:18" ht="15.75" customHeight="1" x14ac:dyDescent="0.25">
      <c r="A572" s="10"/>
      <c r="F572" s="55"/>
      <c r="G572" s="55"/>
      <c r="H572" s="56"/>
      <c r="I572" s="55"/>
      <c r="J572" s="55"/>
      <c r="K572" s="57"/>
      <c r="L572" s="58"/>
      <c r="M572" s="59"/>
      <c r="N572" s="10"/>
      <c r="O572" s="10"/>
      <c r="P572" s="10"/>
      <c r="Q572" s="10"/>
      <c r="R572" s="10"/>
    </row>
    <row r="573" spans="1:18" ht="15.75" customHeight="1" x14ac:dyDescent="0.25">
      <c r="A573" s="10"/>
      <c r="F573" s="55"/>
      <c r="G573" s="55"/>
      <c r="H573" s="56"/>
      <c r="I573" s="55"/>
      <c r="J573" s="55"/>
      <c r="K573" s="57"/>
      <c r="L573" s="58"/>
      <c r="M573" s="59"/>
      <c r="N573" s="10"/>
      <c r="O573" s="10"/>
      <c r="P573" s="10"/>
      <c r="Q573" s="10"/>
      <c r="R573" s="10"/>
    </row>
    <row r="574" spans="1:18" ht="15.75" customHeight="1" x14ac:dyDescent="0.25">
      <c r="A574" s="10"/>
      <c r="F574" s="55"/>
      <c r="G574" s="55"/>
      <c r="H574" s="56"/>
      <c r="I574" s="55"/>
      <c r="J574" s="55"/>
      <c r="K574" s="57"/>
      <c r="L574" s="58"/>
      <c r="M574" s="59"/>
      <c r="N574" s="10"/>
      <c r="O574" s="10"/>
      <c r="P574" s="10"/>
      <c r="Q574" s="10"/>
      <c r="R574" s="10"/>
    </row>
    <row r="575" spans="1:18" ht="15.75" customHeight="1" x14ac:dyDescent="0.25">
      <c r="A575" s="10"/>
      <c r="F575" s="55"/>
      <c r="G575" s="55"/>
      <c r="H575" s="56"/>
      <c r="I575" s="55"/>
      <c r="J575" s="55"/>
      <c r="K575" s="57"/>
      <c r="L575" s="58"/>
      <c r="M575" s="59"/>
      <c r="N575" s="10"/>
      <c r="O575" s="10"/>
      <c r="P575" s="10"/>
      <c r="Q575" s="10"/>
      <c r="R575" s="10"/>
    </row>
    <row r="576" spans="1:18" ht="15.75" customHeight="1" x14ac:dyDescent="0.25">
      <c r="A576" s="10"/>
      <c r="F576" s="55"/>
      <c r="G576" s="55"/>
      <c r="H576" s="56"/>
      <c r="I576" s="55"/>
      <c r="J576" s="55"/>
      <c r="K576" s="57"/>
      <c r="L576" s="58"/>
      <c r="M576" s="59"/>
      <c r="N576" s="10"/>
      <c r="O576" s="10"/>
      <c r="P576" s="10"/>
      <c r="Q576" s="10"/>
      <c r="R576" s="10"/>
    </row>
    <row r="577" spans="1:18" ht="15.75" customHeight="1" x14ac:dyDescent="0.25">
      <c r="A577" s="10"/>
      <c r="F577" s="55"/>
      <c r="G577" s="55"/>
      <c r="H577" s="56"/>
      <c r="I577" s="55"/>
      <c r="J577" s="55"/>
      <c r="K577" s="57"/>
      <c r="L577" s="58"/>
      <c r="M577" s="59"/>
      <c r="N577" s="10"/>
      <c r="O577" s="10"/>
      <c r="P577" s="10"/>
      <c r="Q577" s="10"/>
      <c r="R577" s="10"/>
    </row>
    <row r="578" spans="1:18" ht="15.75" customHeight="1" x14ac:dyDescent="0.25">
      <c r="A578" s="10"/>
      <c r="F578" s="55"/>
      <c r="G578" s="55"/>
      <c r="H578" s="56"/>
      <c r="I578" s="55"/>
      <c r="J578" s="55"/>
      <c r="K578" s="57"/>
      <c r="L578" s="58"/>
      <c r="M578" s="59"/>
      <c r="N578" s="10"/>
      <c r="O578" s="10"/>
      <c r="P578" s="10"/>
      <c r="Q578" s="10"/>
      <c r="R578" s="10"/>
    </row>
    <row r="579" spans="1:18" ht="15.75" customHeight="1" x14ac:dyDescent="0.25">
      <c r="A579" s="10"/>
      <c r="F579" s="55"/>
      <c r="G579" s="55"/>
      <c r="H579" s="56"/>
      <c r="I579" s="55"/>
      <c r="J579" s="55"/>
      <c r="K579" s="57"/>
      <c r="L579" s="58"/>
      <c r="M579" s="59"/>
      <c r="N579" s="10"/>
      <c r="O579" s="10"/>
      <c r="P579" s="10"/>
      <c r="Q579" s="10"/>
      <c r="R579" s="10"/>
    </row>
    <row r="580" spans="1:18" ht="15.75" customHeight="1" x14ac:dyDescent="0.25">
      <c r="A580" s="10"/>
      <c r="F580" s="55"/>
      <c r="G580" s="55"/>
      <c r="H580" s="56"/>
      <c r="I580" s="55"/>
      <c r="J580" s="55"/>
      <c r="K580" s="57"/>
      <c r="L580" s="58"/>
      <c r="M580" s="59"/>
      <c r="N580" s="10"/>
      <c r="O580" s="10"/>
      <c r="P580" s="10"/>
      <c r="Q580" s="10"/>
      <c r="R580" s="10"/>
    </row>
    <row r="581" spans="1:18" ht="15.75" customHeight="1" x14ac:dyDescent="0.25">
      <c r="A581" s="10"/>
      <c r="F581" s="55"/>
      <c r="G581" s="55"/>
      <c r="H581" s="56"/>
      <c r="I581" s="55"/>
      <c r="J581" s="55"/>
      <c r="K581" s="57"/>
      <c r="L581" s="58"/>
      <c r="M581" s="59"/>
      <c r="N581" s="10"/>
      <c r="O581" s="10"/>
      <c r="P581" s="10"/>
      <c r="Q581" s="10"/>
      <c r="R581" s="10"/>
    </row>
    <row r="582" spans="1:18" ht="15.75" customHeight="1" x14ac:dyDescent="0.25">
      <c r="A582" s="10"/>
      <c r="F582" s="55"/>
      <c r="G582" s="55"/>
      <c r="H582" s="56"/>
      <c r="I582" s="55"/>
      <c r="J582" s="55"/>
      <c r="K582" s="57"/>
      <c r="L582" s="58"/>
      <c r="M582" s="59"/>
      <c r="N582" s="10"/>
      <c r="O582" s="10"/>
      <c r="P582" s="10"/>
      <c r="Q582" s="10"/>
      <c r="R582" s="10"/>
    </row>
    <row r="583" spans="1:18" ht="15.75" customHeight="1" x14ac:dyDescent="0.25">
      <c r="A583" s="10"/>
      <c r="F583" s="55"/>
      <c r="G583" s="55"/>
      <c r="H583" s="56"/>
      <c r="I583" s="55"/>
      <c r="J583" s="55"/>
      <c r="K583" s="57"/>
      <c r="L583" s="58"/>
      <c r="M583" s="59"/>
      <c r="N583" s="10"/>
      <c r="O583" s="10"/>
      <c r="P583" s="10"/>
      <c r="Q583" s="10"/>
      <c r="R583" s="10"/>
    </row>
    <row r="584" spans="1:18" ht="15.75" customHeight="1" x14ac:dyDescent="0.25">
      <c r="A584" s="10"/>
      <c r="F584" s="55"/>
      <c r="G584" s="55"/>
      <c r="H584" s="56"/>
      <c r="I584" s="55"/>
      <c r="J584" s="55"/>
      <c r="K584" s="57"/>
      <c r="L584" s="58"/>
      <c r="M584" s="59"/>
      <c r="N584" s="10"/>
      <c r="O584" s="10"/>
      <c r="P584" s="10"/>
      <c r="Q584" s="10"/>
      <c r="R584" s="10"/>
    </row>
    <row r="585" spans="1:18" ht="15.75" customHeight="1" x14ac:dyDescent="0.25">
      <c r="A585" s="10"/>
      <c r="F585" s="55"/>
      <c r="G585" s="55"/>
      <c r="H585" s="56"/>
      <c r="I585" s="55"/>
      <c r="J585" s="55"/>
      <c r="K585" s="57"/>
      <c r="L585" s="58"/>
      <c r="M585" s="59"/>
      <c r="N585" s="10"/>
      <c r="O585" s="10"/>
      <c r="P585" s="10"/>
      <c r="Q585" s="10"/>
      <c r="R585" s="10"/>
    </row>
    <row r="586" spans="1:18" ht="15.75" customHeight="1" x14ac:dyDescent="0.25">
      <c r="A586" s="10"/>
      <c r="F586" s="55"/>
      <c r="G586" s="55"/>
      <c r="H586" s="56"/>
      <c r="I586" s="55"/>
      <c r="J586" s="55"/>
      <c r="K586" s="57"/>
      <c r="L586" s="58"/>
      <c r="M586" s="59"/>
      <c r="N586" s="10"/>
      <c r="O586" s="10"/>
      <c r="P586" s="10"/>
      <c r="Q586" s="10"/>
      <c r="R586" s="10"/>
    </row>
    <row r="587" spans="1:18" ht="15.75" customHeight="1" x14ac:dyDescent="0.25">
      <c r="A587" s="10"/>
      <c r="F587" s="55"/>
      <c r="G587" s="55"/>
      <c r="H587" s="56"/>
      <c r="I587" s="55"/>
      <c r="J587" s="55"/>
      <c r="K587" s="57"/>
      <c r="L587" s="58"/>
      <c r="M587" s="59"/>
      <c r="N587" s="10"/>
      <c r="O587" s="10"/>
      <c r="P587" s="10"/>
      <c r="Q587" s="10"/>
      <c r="R587" s="10"/>
    </row>
    <row r="588" spans="1:18" ht="15.75" customHeight="1" x14ac:dyDescent="0.25">
      <c r="A588" s="10"/>
      <c r="F588" s="55"/>
      <c r="G588" s="55"/>
      <c r="H588" s="56"/>
      <c r="I588" s="55"/>
      <c r="J588" s="55"/>
      <c r="K588" s="57"/>
      <c r="L588" s="58"/>
      <c r="M588" s="59"/>
      <c r="N588" s="10"/>
      <c r="O588" s="10"/>
      <c r="P588" s="10"/>
      <c r="Q588" s="10"/>
      <c r="R588" s="10"/>
    </row>
    <row r="589" spans="1:18" ht="15.75" customHeight="1" x14ac:dyDescent="0.25">
      <c r="A589" s="10"/>
      <c r="F589" s="55"/>
      <c r="G589" s="55"/>
      <c r="H589" s="56"/>
      <c r="I589" s="55"/>
      <c r="J589" s="55"/>
      <c r="K589" s="57"/>
      <c r="L589" s="58"/>
      <c r="M589" s="59"/>
      <c r="N589" s="10"/>
      <c r="O589" s="10"/>
      <c r="P589" s="10"/>
      <c r="Q589" s="10"/>
      <c r="R589" s="10"/>
    </row>
    <row r="590" spans="1:18" ht="15.75" customHeight="1" x14ac:dyDescent="0.25">
      <c r="A590" s="10"/>
      <c r="F590" s="55"/>
      <c r="G590" s="55"/>
      <c r="H590" s="56"/>
      <c r="I590" s="55"/>
      <c r="J590" s="55"/>
      <c r="K590" s="57"/>
      <c r="L590" s="58"/>
      <c r="M590" s="59"/>
      <c r="N590" s="10"/>
      <c r="O590" s="10"/>
      <c r="P590" s="10"/>
      <c r="Q590" s="10"/>
      <c r="R590" s="10"/>
    </row>
    <row r="591" spans="1:18" ht="15.75" customHeight="1" x14ac:dyDescent="0.25">
      <c r="A591" s="10"/>
      <c r="F591" s="55"/>
      <c r="G591" s="55"/>
      <c r="H591" s="56"/>
      <c r="I591" s="55"/>
      <c r="J591" s="55"/>
      <c r="K591" s="57"/>
      <c r="L591" s="58"/>
      <c r="M591" s="59"/>
      <c r="N591" s="10"/>
      <c r="O591" s="10"/>
      <c r="P591" s="10"/>
      <c r="Q591" s="10"/>
      <c r="R591" s="10"/>
    </row>
    <row r="592" spans="1:18" ht="15.75" customHeight="1" x14ac:dyDescent="0.25">
      <c r="A592" s="10"/>
      <c r="F592" s="55"/>
      <c r="G592" s="55"/>
      <c r="H592" s="56"/>
      <c r="I592" s="55"/>
      <c r="J592" s="55"/>
      <c r="K592" s="57"/>
      <c r="L592" s="58"/>
      <c r="M592" s="59"/>
      <c r="N592" s="10"/>
      <c r="O592" s="10"/>
      <c r="P592" s="10"/>
      <c r="Q592" s="10"/>
      <c r="R592" s="10"/>
    </row>
    <row r="593" spans="1:18" ht="15.75" customHeight="1" x14ac:dyDescent="0.25">
      <c r="A593" s="10"/>
      <c r="F593" s="55"/>
      <c r="G593" s="55"/>
      <c r="H593" s="56"/>
      <c r="I593" s="55"/>
      <c r="J593" s="55"/>
      <c r="K593" s="57"/>
      <c r="L593" s="58"/>
      <c r="M593" s="59"/>
      <c r="N593" s="10"/>
      <c r="O593" s="10"/>
      <c r="P593" s="10"/>
      <c r="Q593" s="10"/>
      <c r="R593" s="10"/>
    </row>
    <row r="594" spans="1:18" ht="15.75" customHeight="1" x14ac:dyDescent="0.25">
      <c r="A594" s="10"/>
      <c r="F594" s="55"/>
      <c r="G594" s="55"/>
      <c r="H594" s="56"/>
      <c r="I594" s="55"/>
      <c r="J594" s="55"/>
      <c r="K594" s="57"/>
      <c r="L594" s="58"/>
      <c r="M594" s="59"/>
      <c r="N594" s="10"/>
      <c r="O594" s="10"/>
      <c r="P594" s="10"/>
      <c r="Q594" s="10"/>
      <c r="R594" s="10"/>
    </row>
    <row r="595" spans="1:18" ht="15.75" customHeight="1" x14ac:dyDescent="0.25">
      <c r="A595" s="10"/>
      <c r="F595" s="55"/>
      <c r="G595" s="55"/>
      <c r="H595" s="56"/>
      <c r="I595" s="55"/>
      <c r="J595" s="55"/>
      <c r="K595" s="57"/>
      <c r="L595" s="58"/>
      <c r="M595" s="59"/>
      <c r="N595" s="10"/>
      <c r="O595" s="10"/>
      <c r="P595" s="10"/>
      <c r="Q595" s="10"/>
      <c r="R595" s="10"/>
    </row>
    <row r="596" spans="1:18" ht="15.75" customHeight="1" x14ac:dyDescent="0.25">
      <c r="A596" s="10"/>
      <c r="F596" s="55"/>
      <c r="G596" s="55"/>
      <c r="H596" s="56"/>
      <c r="I596" s="55"/>
      <c r="J596" s="55"/>
      <c r="K596" s="57"/>
      <c r="L596" s="58"/>
      <c r="M596" s="59"/>
      <c r="N596" s="10"/>
      <c r="O596" s="10"/>
      <c r="P596" s="10"/>
      <c r="Q596" s="10"/>
      <c r="R596" s="10"/>
    </row>
    <row r="597" spans="1:18" ht="15.75" customHeight="1" x14ac:dyDescent="0.25">
      <c r="A597" s="10"/>
      <c r="F597" s="55"/>
      <c r="G597" s="55"/>
      <c r="H597" s="56"/>
      <c r="I597" s="55"/>
      <c r="J597" s="55"/>
      <c r="K597" s="57"/>
      <c r="L597" s="58"/>
      <c r="M597" s="59"/>
      <c r="N597" s="10"/>
      <c r="O597" s="10"/>
      <c r="P597" s="10"/>
      <c r="Q597" s="10"/>
      <c r="R597" s="10"/>
    </row>
    <row r="598" spans="1:18" ht="15.75" customHeight="1" x14ac:dyDescent="0.25">
      <c r="A598" s="10"/>
      <c r="F598" s="55"/>
      <c r="G598" s="55"/>
      <c r="H598" s="56"/>
      <c r="I598" s="55"/>
      <c r="J598" s="55"/>
      <c r="K598" s="57"/>
      <c r="L598" s="58"/>
      <c r="M598" s="59"/>
      <c r="N598" s="10"/>
      <c r="O598" s="10"/>
      <c r="P598" s="10"/>
      <c r="Q598" s="10"/>
      <c r="R598" s="10"/>
    </row>
    <row r="599" spans="1:18" ht="15.75" customHeight="1" x14ac:dyDescent="0.25">
      <c r="A599" s="10"/>
      <c r="F599" s="55"/>
      <c r="G599" s="55"/>
      <c r="H599" s="56"/>
      <c r="I599" s="55"/>
      <c r="J599" s="55"/>
      <c r="K599" s="57"/>
      <c r="L599" s="58"/>
      <c r="M599" s="59"/>
      <c r="N599" s="10"/>
      <c r="O599" s="10"/>
      <c r="P599" s="10"/>
      <c r="Q599" s="10"/>
      <c r="R599" s="10"/>
    </row>
    <row r="600" spans="1:18" ht="15.75" customHeight="1" x14ac:dyDescent="0.25">
      <c r="A600" s="10"/>
      <c r="F600" s="55"/>
      <c r="G600" s="55"/>
      <c r="H600" s="56"/>
      <c r="I600" s="55"/>
      <c r="J600" s="55"/>
      <c r="K600" s="57"/>
      <c r="L600" s="58"/>
      <c r="M600" s="59"/>
      <c r="N600" s="10"/>
      <c r="O600" s="10"/>
      <c r="P600" s="10"/>
      <c r="Q600" s="10"/>
      <c r="R600" s="10"/>
    </row>
    <row r="601" spans="1:18" ht="15.75" customHeight="1" x14ac:dyDescent="0.25">
      <c r="A601" s="10"/>
      <c r="F601" s="55"/>
      <c r="G601" s="55"/>
      <c r="H601" s="56"/>
      <c r="I601" s="55"/>
      <c r="J601" s="55"/>
      <c r="K601" s="57"/>
      <c r="L601" s="58"/>
      <c r="M601" s="59"/>
      <c r="N601" s="10"/>
      <c r="O601" s="10"/>
      <c r="P601" s="10"/>
      <c r="Q601" s="10"/>
      <c r="R601" s="10"/>
    </row>
    <row r="602" spans="1:18" ht="15.75" customHeight="1" x14ac:dyDescent="0.25">
      <c r="A602" s="10"/>
      <c r="F602" s="55"/>
      <c r="G602" s="55"/>
      <c r="H602" s="56"/>
      <c r="I602" s="55"/>
      <c r="J602" s="55"/>
      <c r="K602" s="57"/>
      <c r="L602" s="58"/>
      <c r="M602" s="59"/>
      <c r="N602" s="10"/>
      <c r="O602" s="10"/>
      <c r="P602" s="10"/>
      <c r="Q602" s="10"/>
      <c r="R602" s="10"/>
    </row>
    <row r="603" spans="1:18" ht="15.75" customHeight="1" x14ac:dyDescent="0.25">
      <c r="A603" s="10"/>
      <c r="F603" s="55"/>
      <c r="G603" s="55"/>
      <c r="H603" s="56"/>
      <c r="I603" s="55"/>
      <c r="J603" s="55"/>
      <c r="K603" s="57"/>
      <c r="L603" s="58"/>
      <c r="M603" s="59"/>
      <c r="N603" s="10"/>
      <c r="O603" s="10"/>
      <c r="P603" s="10"/>
      <c r="Q603" s="10"/>
      <c r="R603" s="10"/>
    </row>
    <row r="604" spans="1:18" ht="15.75" customHeight="1" x14ac:dyDescent="0.25">
      <c r="A604" s="10"/>
      <c r="F604" s="55"/>
      <c r="G604" s="55"/>
      <c r="H604" s="56"/>
      <c r="I604" s="55"/>
      <c r="J604" s="55"/>
      <c r="K604" s="57"/>
      <c r="L604" s="58"/>
      <c r="M604" s="59"/>
      <c r="N604" s="10"/>
      <c r="O604" s="10"/>
      <c r="P604" s="10"/>
      <c r="Q604" s="10"/>
      <c r="R604" s="10"/>
    </row>
    <row r="605" spans="1:18" ht="15.75" customHeight="1" x14ac:dyDescent="0.25">
      <c r="A605" s="10"/>
      <c r="F605" s="55"/>
      <c r="G605" s="55"/>
      <c r="H605" s="56"/>
      <c r="I605" s="55"/>
      <c r="J605" s="55"/>
      <c r="K605" s="57"/>
      <c r="L605" s="58"/>
      <c r="M605" s="59"/>
      <c r="N605" s="10"/>
      <c r="O605" s="10"/>
      <c r="P605" s="10"/>
      <c r="Q605" s="10"/>
      <c r="R605" s="10"/>
    </row>
    <row r="606" spans="1:18" ht="15.75" customHeight="1" x14ac:dyDescent="0.25">
      <c r="A606" s="10"/>
      <c r="F606" s="55"/>
      <c r="G606" s="55"/>
      <c r="H606" s="56"/>
      <c r="I606" s="55"/>
      <c r="J606" s="55"/>
      <c r="K606" s="57"/>
      <c r="L606" s="58"/>
      <c r="M606" s="59"/>
      <c r="N606" s="10"/>
      <c r="O606" s="10"/>
      <c r="P606" s="10"/>
      <c r="Q606" s="10"/>
      <c r="R606" s="10"/>
    </row>
    <row r="607" spans="1:18" ht="15.75" customHeight="1" x14ac:dyDescent="0.25">
      <c r="A607" s="10"/>
      <c r="F607" s="55"/>
      <c r="G607" s="55"/>
      <c r="H607" s="56"/>
      <c r="I607" s="55"/>
      <c r="J607" s="55"/>
      <c r="K607" s="57"/>
      <c r="L607" s="58"/>
      <c r="M607" s="59"/>
      <c r="N607" s="10"/>
      <c r="O607" s="10"/>
      <c r="P607" s="10"/>
      <c r="Q607" s="10"/>
      <c r="R607" s="10"/>
    </row>
    <row r="608" spans="1:18" ht="15.75" customHeight="1" x14ac:dyDescent="0.25">
      <c r="A608" s="10"/>
      <c r="F608" s="55"/>
      <c r="G608" s="55"/>
      <c r="H608" s="56"/>
      <c r="I608" s="55"/>
      <c r="J608" s="55"/>
      <c r="K608" s="57"/>
      <c r="L608" s="58"/>
      <c r="M608" s="59"/>
      <c r="N608" s="10"/>
      <c r="O608" s="10"/>
      <c r="P608" s="10"/>
      <c r="Q608" s="10"/>
      <c r="R608" s="10"/>
    </row>
    <row r="609" spans="1:18" ht="15.75" customHeight="1" x14ac:dyDescent="0.25">
      <c r="A609" s="10"/>
      <c r="F609" s="55"/>
      <c r="G609" s="55"/>
      <c r="H609" s="56"/>
      <c r="I609" s="55"/>
      <c r="J609" s="55"/>
      <c r="K609" s="57"/>
      <c r="L609" s="58"/>
      <c r="M609" s="59"/>
      <c r="N609" s="10"/>
      <c r="O609" s="10"/>
      <c r="P609" s="10"/>
      <c r="Q609" s="10"/>
      <c r="R609" s="10"/>
    </row>
    <row r="610" spans="1:18" ht="15.75" customHeight="1" x14ac:dyDescent="0.25">
      <c r="A610" s="10"/>
      <c r="F610" s="55"/>
      <c r="G610" s="55"/>
      <c r="H610" s="56"/>
      <c r="I610" s="55"/>
      <c r="J610" s="55"/>
      <c r="K610" s="57"/>
      <c r="L610" s="58"/>
      <c r="M610" s="59"/>
      <c r="N610" s="10"/>
      <c r="O610" s="10"/>
      <c r="P610" s="10"/>
      <c r="Q610" s="10"/>
      <c r="R610" s="10"/>
    </row>
    <row r="611" spans="1:18" ht="15.75" customHeight="1" x14ac:dyDescent="0.25">
      <c r="A611" s="10"/>
      <c r="F611" s="55"/>
      <c r="G611" s="55"/>
      <c r="H611" s="56"/>
      <c r="I611" s="55"/>
      <c r="J611" s="55"/>
      <c r="K611" s="57"/>
      <c r="L611" s="58"/>
      <c r="M611" s="59"/>
      <c r="N611" s="10"/>
      <c r="O611" s="10"/>
      <c r="P611" s="10"/>
      <c r="Q611" s="10"/>
      <c r="R611" s="10"/>
    </row>
    <row r="612" spans="1:18" ht="15.75" customHeight="1" x14ac:dyDescent="0.25">
      <c r="A612" s="10"/>
      <c r="F612" s="55"/>
      <c r="G612" s="55"/>
      <c r="H612" s="56"/>
      <c r="I612" s="55"/>
      <c r="J612" s="55"/>
      <c r="K612" s="57"/>
      <c r="L612" s="58"/>
      <c r="M612" s="59"/>
      <c r="N612" s="10"/>
      <c r="O612" s="10"/>
      <c r="P612" s="10"/>
      <c r="Q612" s="10"/>
      <c r="R612" s="10"/>
    </row>
    <row r="613" spans="1:18" ht="15.75" customHeight="1" x14ac:dyDescent="0.25">
      <c r="A613" s="10"/>
      <c r="F613" s="55"/>
      <c r="G613" s="55"/>
      <c r="H613" s="56"/>
      <c r="I613" s="55"/>
      <c r="J613" s="55"/>
      <c r="K613" s="57"/>
      <c r="L613" s="58"/>
      <c r="M613" s="59"/>
      <c r="N613" s="10"/>
      <c r="O613" s="10"/>
      <c r="P613" s="10"/>
      <c r="Q613" s="10"/>
      <c r="R613" s="10"/>
    </row>
    <row r="614" spans="1:18" ht="15.75" customHeight="1" x14ac:dyDescent="0.25">
      <c r="A614" s="10"/>
      <c r="F614" s="55"/>
      <c r="G614" s="55"/>
      <c r="H614" s="56"/>
      <c r="I614" s="55"/>
      <c r="J614" s="55"/>
      <c r="K614" s="57"/>
      <c r="L614" s="58"/>
      <c r="M614" s="59"/>
      <c r="N614" s="10"/>
      <c r="O614" s="10"/>
      <c r="P614" s="10"/>
      <c r="Q614" s="10"/>
      <c r="R614" s="10"/>
    </row>
    <row r="615" spans="1:18" ht="15.75" customHeight="1" x14ac:dyDescent="0.25">
      <c r="A615" s="10"/>
      <c r="F615" s="55"/>
      <c r="G615" s="55"/>
      <c r="H615" s="56"/>
      <c r="I615" s="55"/>
      <c r="J615" s="55"/>
      <c r="K615" s="57"/>
      <c r="L615" s="58"/>
      <c r="M615" s="59"/>
      <c r="N615" s="10"/>
      <c r="O615" s="10"/>
      <c r="P615" s="10"/>
      <c r="Q615" s="10"/>
      <c r="R615" s="10"/>
    </row>
    <row r="616" spans="1:18" ht="15.75" customHeight="1" x14ac:dyDescent="0.25">
      <c r="A616" s="10"/>
      <c r="F616" s="55"/>
      <c r="G616" s="55"/>
      <c r="H616" s="56"/>
      <c r="I616" s="55"/>
      <c r="J616" s="55"/>
      <c r="K616" s="57"/>
      <c r="L616" s="58"/>
      <c r="M616" s="59"/>
      <c r="N616" s="10"/>
      <c r="O616" s="10"/>
      <c r="P616" s="10"/>
      <c r="Q616" s="10"/>
      <c r="R616" s="10"/>
    </row>
    <row r="617" spans="1:18" ht="15.75" customHeight="1" x14ac:dyDescent="0.25">
      <c r="A617" s="10"/>
      <c r="F617" s="55"/>
      <c r="G617" s="55"/>
      <c r="H617" s="56"/>
      <c r="I617" s="55"/>
      <c r="J617" s="55"/>
      <c r="K617" s="57"/>
      <c r="L617" s="58"/>
      <c r="M617" s="59"/>
      <c r="N617" s="10"/>
      <c r="O617" s="10"/>
      <c r="P617" s="10"/>
      <c r="Q617" s="10"/>
      <c r="R617" s="10"/>
    </row>
    <row r="618" spans="1:18" ht="15.75" customHeight="1" x14ac:dyDescent="0.25">
      <c r="A618" s="10"/>
      <c r="F618" s="55"/>
      <c r="G618" s="55"/>
      <c r="H618" s="56"/>
      <c r="I618" s="55"/>
      <c r="J618" s="55"/>
      <c r="K618" s="57"/>
      <c r="L618" s="58"/>
      <c r="M618" s="59"/>
      <c r="N618" s="10"/>
      <c r="O618" s="10"/>
      <c r="P618" s="10"/>
      <c r="Q618" s="10"/>
      <c r="R618" s="10"/>
    </row>
    <row r="619" spans="1:18" ht="15.75" customHeight="1" x14ac:dyDescent="0.25">
      <c r="A619" s="10"/>
      <c r="F619" s="55"/>
      <c r="G619" s="55"/>
      <c r="H619" s="56"/>
      <c r="I619" s="55"/>
      <c r="J619" s="55"/>
      <c r="K619" s="57"/>
      <c r="L619" s="58"/>
      <c r="M619" s="59"/>
      <c r="N619" s="10"/>
      <c r="O619" s="10"/>
      <c r="P619" s="10"/>
      <c r="Q619" s="10"/>
      <c r="R619" s="10"/>
    </row>
    <row r="620" spans="1:18" ht="15.75" customHeight="1" x14ac:dyDescent="0.25">
      <c r="A620" s="10"/>
      <c r="F620" s="55"/>
      <c r="G620" s="55"/>
      <c r="H620" s="56"/>
      <c r="I620" s="55"/>
      <c r="J620" s="55"/>
      <c r="K620" s="57"/>
      <c r="L620" s="58"/>
      <c r="M620" s="59"/>
      <c r="N620" s="10"/>
      <c r="O620" s="10"/>
      <c r="P620" s="10"/>
      <c r="Q620" s="10"/>
      <c r="R620" s="10"/>
    </row>
    <row r="621" spans="1:18" ht="15.75" customHeight="1" x14ac:dyDescent="0.25">
      <c r="A621" s="10"/>
      <c r="F621" s="55"/>
      <c r="G621" s="55"/>
      <c r="H621" s="56"/>
      <c r="I621" s="55"/>
      <c r="J621" s="55"/>
      <c r="K621" s="57"/>
      <c r="L621" s="58"/>
      <c r="M621" s="59"/>
      <c r="N621" s="10"/>
      <c r="O621" s="10"/>
      <c r="P621" s="10"/>
      <c r="Q621" s="10"/>
      <c r="R621" s="10"/>
    </row>
    <row r="622" spans="1:18" ht="15.75" customHeight="1" x14ac:dyDescent="0.25">
      <c r="A622" s="10"/>
      <c r="F622" s="55"/>
      <c r="G622" s="55"/>
      <c r="H622" s="56"/>
      <c r="I622" s="55"/>
      <c r="J622" s="55"/>
      <c r="K622" s="57"/>
      <c r="L622" s="58"/>
      <c r="M622" s="59"/>
      <c r="N622" s="10"/>
      <c r="O622" s="10"/>
      <c r="P622" s="10"/>
      <c r="Q622" s="10"/>
      <c r="R622" s="10"/>
    </row>
    <row r="623" spans="1:18" ht="15.75" customHeight="1" x14ac:dyDescent="0.25">
      <c r="A623" s="10"/>
      <c r="F623" s="55"/>
      <c r="G623" s="55"/>
      <c r="H623" s="56"/>
      <c r="I623" s="55"/>
      <c r="J623" s="55"/>
      <c r="K623" s="57"/>
      <c r="L623" s="58"/>
      <c r="M623" s="59"/>
      <c r="N623" s="10"/>
      <c r="O623" s="10"/>
      <c r="P623" s="10"/>
      <c r="Q623" s="10"/>
      <c r="R623" s="10"/>
    </row>
    <row r="624" spans="1:18" ht="15.75" customHeight="1" x14ac:dyDescent="0.25">
      <c r="A624" s="10"/>
      <c r="F624" s="55"/>
      <c r="G624" s="55"/>
      <c r="H624" s="56"/>
      <c r="I624" s="55"/>
      <c r="J624" s="55"/>
      <c r="K624" s="57"/>
      <c r="L624" s="58"/>
      <c r="M624" s="59"/>
      <c r="N624" s="10"/>
      <c r="O624" s="10"/>
      <c r="P624" s="10"/>
      <c r="Q624" s="10"/>
      <c r="R624" s="10"/>
    </row>
    <row r="625" spans="1:18" ht="15.75" customHeight="1" x14ac:dyDescent="0.25">
      <c r="A625" s="10"/>
      <c r="F625" s="55"/>
      <c r="G625" s="55"/>
      <c r="H625" s="56"/>
      <c r="I625" s="55"/>
      <c r="J625" s="55"/>
      <c r="K625" s="57"/>
      <c r="L625" s="58"/>
      <c r="M625" s="59"/>
      <c r="N625" s="10"/>
      <c r="O625" s="10"/>
      <c r="P625" s="10"/>
      <c r="Q625" s="10"/>
      <c r="R625" s="10"/>
    </row>
    <row r="626" spans="1:18" ht="15.75" customHeight="1" x14ac:dyDescent="0.25">
      <c r="A626" s="10"/>
      <c r="F626" s="55"/>
      <c r="G626" s="55"/>
      <c r="H626" s="56"/>
      <c r="I626" s="55"/>
      <c r="J626" s="55"/>
      <c r="K626" s="57"/>
      <c r="L626" s="58"/>
      <c r="M626" s="59"/>
      <c r="N626" s="10"/>
      <c r="O626" s="10"/>
      <c r="P626" s="10"/>
      <c r="Q626" s="10"/>
      <c r="R626" s="10"/>
    </row>
    <row r="627" spans="1:18" ht="15.75" customHeight="1" x14ac:dyDescent="0.25">
      <c r="A627" s="10"/>
      <c r="F627" s="55"/>
      <c r="G627" s="55"/>
      <c r="H627" s="56"/>
      <c r="I627" s="55"/>
      <c r="J627" s="55"/>
      <c r="K627" s="57"/>
      <c r="L627" s="58"/>
      <c r="M627" s="59"/>
      <c r="N627" s="10"/>
      <c r="O627" s="10"/>
      <c r="P627" s="10"/>
      <c r="Q627" s="10"/>
      <c r="R627" s="10"/>
    </row>
    <row r="628" spans="1:18" ht="15.75" customHeight="1" x14ac:dyDescent="0.25">
      <c r="A628" s="10"/>
      <c r="F628" s="55"/>
      <c r="G628" s="55"/>
      <c r="H628" s="56"/>
      <c r="I628" s="55"/>
      <c r="J628" s="55"/>
      <c r="K628" s="57"/>
      <c r="L628" s="58"/>
      <c r="M628" s="59"/>
      <c r="N628" s="10"/>
      <c r="O628" s="10"/>
      <c r="P628" s="10"/>
      <c r="Q628" s="10"/>
      <c r="R628" s="10"/>
    </row>
    <row r="629" spans="1:18" ht="15.75" customHeight="1" x14ac:dyDescent="0.25">
      <c r="A629" s="10"/>
      <c r="F629" s="55"/>
      <c r="G629" s="55"/>
      <c r="H629" s="56"/>
      <c r="I629" s="55"/>
      <c r="J629" s="55"/>
      <c r="K629" s="57"/>
      <c r="L629" s="58"/>
      <c r="M629" s="59"/>
      <c r="N629" s="10"/>
      <c r="O629" s="10"/>
      <c r="P629" s="10"/>
      <c r="Q629" s="10"/>
      <c r="R629" s="10"/>
    </row>
    <row r="630" spans="1:18" ht="15.75" customHeight="1" x14ac:dyDescent="0.25">
      <c r="A630" s="10"/>
      <c r="F630" s="55"/>
      <c r="G630" s="55"/>
      <c r="H630" s="56"/>
      <c r="I630" s="55"/>
      <c r="J630" s="55"/>
      <c r="K630" s="57"/>
      <c r="L630" s="58"/>
      <c r="M630" s="59"/>
      <c r="N630" s="10"/>
      <c r="O630" s="10"/>
      <c r="P630" s="10"/>
      <c r="Q630" s="10"/>
      <c r="R630" s="10"/>
    </row>
    <row r="631" spans="1:18" ht="15.75" customHeight="1" x14ac:dyDescent="0.25">
      <c r="A631" s="10"/>
      <c r="F631" s="55"/>
      <c r="G631" s="55"/>
      <c r="H631" s="56"/>
      <c r="I631" s="55"/>
      <c r="J631" s="55"/>
      <c r="K631" s="57"/>
      <c r="L631" s="58"/>
      <c r="M631" s="59"/>
      <c r="N631" s="10"/>
      <c r="O631" s="10"/>
      <c r="P631" s="10"/>
      <c r="Q631" s="10"/>
      <c r="R631" s="10"/>
    </row>
    <row r="632" spans="1:18" ht="15.75" customHeight="1" x14ac:dyDescent="0.25">
      <c r="A632" s="10"/>
      <c r="F632" s="55"/>
      <c r="G632" s="55"/>
      <c r="H632" s="56"/>
      <c r="I632" s="55"/>
      <c r="J632" s="55"/>
      <c r="K632" s="57"/>
      <c r="L632" s="58"/>
      <c r="M632" s="59"/>
      <c r="N632" s="10"/>
      <c r="O632" s="10"/>
      <c r="P632" s="10"/>
      <c r="Q632" s="10"/>
      <c r="R632" s="10"/>
    </row>
    <row r="633" spans="1:18" ht="15.75" customHeight="1" x14ac:dyDescent="0.25">
      <c r="A633" s="10"/>
      <c r="F633" s="55"/>
      <c r="G633" s="55"/>
      <c r="H633" s="56"/>
      <c r="I633" s="55"/>
      <c r="J633" s="55"/>
      <c r="K633" s="57"/>
      <c r="L633" s="58"/>
      <c r="M633" s="59"/>
      <c r="N633" s="10"/>
      <c r="O633" s="10"/>
      <c r="P633" s="10"/>
      <c r="Q633" s="10"/>
      <c r="R633" s="10"/>
    </row>
    <row r="634" spans="1:18" ht="15.75" customHeight="1" x14ac:dyDescent="0.25">
      <c r="A634" s="10"/>
      <c r="F634" s="55"/>
      <c r="G634" s="55"/>
      <c r="H634" s="56"/>
      <c r="I634" s="55"/>
      <c r="J634" s="55"/>
      <c r="K634" s="57"/>
      <c r="L634" s="58"/>
      <c r="M634" s="59"/>
      <c r="N634" s="10"/>
      <c r="O634" s="10"/>
      <c r="P634" s="10"/>
      <c r="Q634" s="10"/>
      <c r="R634" s="10"/>
    </row>
    <row r="635" spans="1:18" ht="15.75" customHeight="1" x14ac:dyDescent="0.25">
      <c r="A635" s="10"/>
      <c r="F635" s="55"/>
      <c r="G635" s="55"/>
      <c r="H635" s="56"/>
      <c r="I635" s="55"/>
      <c r="J635" s="55"/>
      <c r="K635" s="57"/>
      <c r="L635" s="58"/>
      <c r="M635" s="59"/>
      <c r="N635" s="10"/>
      <c r="O635" s="10"/>
      <c r="P635" s="10"/>
      <c r="Q635" s="10"/>
      <c r="R635" s="10"/>
    </row>
    <row r="636" spans="1:18" ht="15.75" customHeight="1" x14ac:dyDescent="0.25">
      <c r="A636" s="10"/>
      <c r="F636" s="55"/>
      <c r="G636" s="55"/>
      <c r="H636" s="56"/>
      <c r="I636" s="55"/>
      <c r="J636" s="55"/>
      <c r="K636" s="57"/>
      <c r="L636" s="58"/>
      <c r="M636" s="59"/>
      <c r="N636" s="10"/>
      <c r="O636" s="10"/>
      <c r="P636" s="10"/>
      <c r="Q636" s="10"/>
      <c r="R636" s="10"/>
    </row>
    <row r="637" spans="1:18" ht="15.75" customHeight="1" x14ac:dyDescent="0.25">
      <c r="A637" s="10"/>
      <c r="F637" s="55"/>
      <c r="G637" s="55"/>
      <c r="H637" s="56"/>
      <c r="I637" s="55"/>
      <c r="J637" s="55"/>
      <c r="K637" s="57"/>
      <c r="L637" s="58"/>
      <c r="M637" s="59"/>
      <c r="N637" s="10"/>
      <c r="O637" s="10"/>
      <c r="P637" s="10"/>
      <c r="Q637" s="10"/>
      <c r="R637" s="10"/>
    </row>
    <row r="638" spans="1:18" ht="15.75" customHeight="1" x14ac:dyDescent="0.25">
      <c r="A638" s="10"/>
      <c r="F638" s="55"/>
      <c r="G638" s="55"/>
      <c r="H638" s="56"/>
      <c r="I638" s="55"/>
      <c r="J638" s="55"/>
      <c r="K638" s="57"/>
      <c r="L638" s="58"/>
      <c r="M638" s="59"/>
      <c r="N638" s="10"/>
      <c r="O638" s="10"/>
      <c r="P638" s="10"/>
      <c r="Q638" s="10"/>
      <c r="R638" s="10"/>
    </row>
    <row r="639" spans="1:18" ht="15.75" customHeight="1" x14ac:dyDescent="0.25">
      <c r="A639" s="10"/>
      <c r="F639" s="55"/>
      <c r="G639" s="55"/>
      <c r="H639" s="56"/>
      <c r="I639" s="55"/>
      <c r="J639" s="55"/>
      <c r="K639" s="57"/>
      <c r="L639" s="58"/>
      <c r="M639" s="59"/>
      <c r="N639" s="10"/>
      <c r="O639" s="10"/>
      <c r="P639" s="10"/>
      <c r="Q639" s="10"/>
      <c r="R639" s="10"/>
    </row>
    <row r="640" spans="1:18" ht="15.75" customHeight="1" x14ac:dyDescent="0.25">
      <c r="A640" s="10"/>
      <c r="F640" s="55"/>
      <c r="G640" s="55"/>
      <c r="H640" s="56"/>
      <c r="I640" s="55"/>
      <c r="J640" s="55"/>
      <c r="K640" s="57"/>
      <c r="L640" s="58"/>
      <c r="M640" s="59"/>
      <c r="N640" s="10"/>
      <c r="O640" s="10"/>
      <c r="P640" s="10"/>
      <c r="Q640" s="10"/>
      <c r="R640" s="10"/>
    </row>
    <row r="641" spans="1:18" ht="15.75" customHeight="1" x14ac:dyDescent="0.25">
      <c r="A641" s="10"/>
      <c r="F641" s="55"/>
      <c r="G641" s="55"/>
      <c r="H641" s="56"/>
      <c r="I641" s="55"/>
      <c r="J641" s="55"/>
      <c r="K641" s="57"/>
      <c r="L641" s="58"/>
      <c r="M641" s="59"/>
      <c r="N641" s="10"/>
      <c r="O641" s="10"/>
      <c r="P641" s="10"/>
      <c r="Q641" s="10"/>
      <c r="R641" s="10"/>
    </row>
    <row r="642" spans="1:18" ht="15.75" customHeight="1" x14ac:dyDescent="0.25">
      <c r="A642" s="10"/>
      <c r="F642" s="55"/>
      <c r="G642" s="55"/>
      <c r="H642" s="56"/>
      <c r="I642" s="55"/>
      <c r="J642" s="55"/>
      <c r="K642" s="57"/>
      <c r="L642" s="58"/>
      <c r="M642" s="59"/>
      <c r="N642" s="10"/>
      <c r="O642" s="10"/>
      <c r="P642" s="10"/>
      <c r="Q642" s="10"/>
      <c r="R642" s="10"/>
    </row>
    <row r="643" spans="1:18" ht="15.75" customHeight="1" x14ac:dyDescent="0.25">
      <c r="A643" s="10"/>
      <c r="F643" s="55"/>
      <c r="G643" s="55"/>
      <c r="H643" s="56"/>
      <c r="I643" s="55"/>
      <c r="J643" s="55"/>
      <c r="K643" s="57"/>
      <c r="L643" s="58"/>
      <c r="M643" s="59"/>
      <c r="N643" s="10"/>
      <c r="O643" s="10"/>
      <c r="P643" s="10"/>
      <c r="Q643" s="10"/>
      <c r="R643" s="10"/>
    </row>
    <row r="644" spans="1:18" ht="15.75" customHeight="1" x14ac:dyDescent="0.25">
      <c r="A644" s="10"/>
      <c r="F644" s="55"/>
      <c r="G644" s="55"/>
      <c r="H644" s="56"/>
      <c r="I644" s="55"/>
      <c r="J644" s="55"/>
      <c r="K644" s="57"/>
      <c r="L644" s="58"/>
      <c r="M644" s="59"/>
      <c r="N644" s="10"/>
      <c r="O644" s="10"/>
      <c r="P644" s="10"/>
      <c r="Q644" s="10"/>
      <c r="R644" s="10"/>
    </row>
    <row r="645" spans="1:18" ht="15.75" customHeight="1" x14ac:dyDescent="0.25">
      <c r="A645" s="10"/>
      <c r="F645" s="55"/>
      <c r="G645" s="55"/>
      <c r="H645" s="56"/>
      <c r="I645" s="55"/>
      <c r="J645" s="55"/>
      <c r="K645" s="57"/>
      <c r="L645" s="58"/>
      <c r="M645" s="59"/>
      <c r="N645" s="10"/>
      <c r="O645" s="10"/>
      <c r="P645" s="10"/>
      <c r="Q645" s="10"/>
      <c r="R645" s="10"/>
    </row>
    <row r="646" spans="1:18" ht="15.75" customHeight="1" x14ac:dyDescent="0.25">
      <c r="A646" s="10"/>
      <c r="F646" s="55"/>
      <c r="G646" s="55"/>
      <c r="H646" s="56"/>
      <c r="I646" s="55"/>
      <c r="J646" s="55"/>
      <c r="K646" s="57"/>
      <c r="L646" s="58"/>
      <c r="M646" s="59"/>
      <c r="N646" s="10"/>
      <c r="O646" s="10"/>
      <c r="P646" s="10"/>
      <c r="Q646" s="10"/>
      <c r="R646" s="10"/>
    </row>
    <row r="647" spans="1:18" ht="15.75" customHeight="1" x14ac:dyDescent="0.25">
      <c r="A647" s="10"/>
      <c r="F647" s="55"/>
      <c r="G647" s="55"/>
      <c r="H647" s="56"/>
      <c r="I647" s="55"/>
      <c r="J647" s="55"/>
      <c r="K647" s="57"/>
      <c r="L647" s="58"/>
      <c r="M647" s="59"/>
      <c r="N647" s="10"/>
      <c r="O647" s="10"/>
      <c r="P647" s="10"/>
      <c r="Q647" s="10"/>
      <c r="R647" s="10"/>
    </row>
    <row r="648" spans="1:18" ht="15.75" customHeight="1" x14ac:dyDescent="0.25">
      <c r="A648" s="10"/>
      <c r="F648" s="55"/>
      <c r="G648" s="55"/>
      <c r="H648" s="56"/>
      <c r="I648" s="55"/>
      <c r="J648" s="55"/>
      <c r="K648" s="57"/>
      <c r="L648" s="58"/>
      <c r="M648" s="59"/>
      <c r="N648" s="10"/>
      <c r="O648" s="10"/>
      <c r="P648" s="10"/>
      <c r="Q648" s="10"/>
      <c r="R648" s="10"/>
    </row>
    <row r="649" spans="1:18" ht="15.75" customHeight="1" x14ac:dyDescent="0.25">
      <c r="A649" s="10"/>
      <c r="F649" s="55"/>
      <c r="G649" s="55"/>
      <c r="H649" s="56"/>
      <c r="I649" s="55"/>
      <c r="J649" s="55"/>
      <c r="K649" s="57"/>
      <c r="L649" s="58"/>
      <c r="M649" s="59"/>
      <c r="N649" s="10"/>
      <c r="O649" s="10"/>
      <c r="P649" s="10"/>
      <c r="Q649" s="10"/>
      <c r="R649" s="10"/>
    </row>
    <row r="650" spans="1:18" ht="15.75" customHeight="1" x14ac:dyDescent="0.25">
      <c r="A650" s="10"/>
      <c r="F650" s="55"/>
      <c r="G650" s="55"/>
      <c r="H650" s="56"/>
      <c r="I650" s="55"/>
      <c r="J650" s="55"/>
      <c r="K650" s="57"/>
      <c r="L650" s="58"/>
      <c r="M650" s="59"/>
      <c r="N650" s="10"/>
      <c r="O650" s="10"/>
      <c r="P650" s="10"/>
      <c r="Q650" s="10"/>
      <c r="R650" s="10"/>
    </row>
    <row r="651" spans="1:18" ht="15.75" customHeight="1" x14ac:dyDescent="0.25">
      <c r="A651" s="10"/>
      <c r="F651" s="55"/>
      <c r="G651" s="55"/>
      <c r="H651" s="56"/>
      <c r="I651" s="55"/>
      <c r="J651" s="55"/>
      <c r="K651" s="57"/>
      <c r="L651" s="58"/>
      <c r="M651" s="59"/>
      <c r="N651" s="10"/>
      <c r="O651" s="10"/>
      <c r="P651" s="10"/>
      <c r="Q651" s="10"/>
      <c r="R651" s="10"/>
    </row>
    <row r="652" spans="1:18" ht="15.75" customHeight="1" x14ac:dyDescent="0.25">
      <c r="A652" s="10"/>
      <c r="F652" s="55"/>
      <c r="G652" s="55"/>
      <c r="H652" s="56"/>
      <c r="I652" s="55"/>
      <c r="J652" s="55"/>
      <c r="K652" s="57"/>
      <c r="L652" s="58"/>
      <c r="M652" s="59"/>
      <c r="N652" s="10"/>
      <c r="O652" s="10"/>
      <c r="P652" s="10"/>
      <c r="Q652" s="10"/>
      <c r="R652" s="10"/>
    </row>
    <row r="653" spans="1:18" ht="15.75" customHeight="1" x14ac:dyDescent="0.25">
      <c r="A653" s="10"/>
      <c r="F653" s="55"/>
      <c r="G653" s="55"/>
      <c r="H653" s="56"/>
      <c r="I653" s="55"/>
      <c r="J653" s="55"/>
      <c r="K653" s="57"/>
      <c r="L653" s="58"/>
      <c r="M653" s="59"/>
      <c r="N653" s="10"/>
      <c r="O653" s="10"/>
      <c r="P653" s="10"/>
      <c r="Q653" s="10"/>
      <c r="R653" s="10"/>
    </row>
    <row r="654" spans="1:18" ht="15.75" customHeight="1" x14ac:dyDescent="0.25">
      <c r="A654" s="10"/>
      <c r="F654" s="55"/>
      <c r="G654" s="55"/>
      <c r="H654" s="56"/>
      <c r="I654" s="55"/>
      <c r="J654" s="55"/>
      <c r="K654" s="57"/>
      <c r="L654" s="58"/>
      <c r="M654" s="59"/>
      <c r="N654" s="10"/>
      <c r="O654" s="10"/>
      <c r="P654" s="10"/>
      <c r="Q654" s="10"/>
      <c r="R654" s="10"/>
    </row>
    <row r="655" spans="1:18" ht="15.75" customHeight="1" x14ac:dyDescent="0.25">
      <c r="A655" s="10"/>
      <c r="F655" s="55"/>
      <c r="G655" s="55"/>
      <c r="H655" s="56"/>
      <c r="I655" s="55"/>
      <c r="J655" s="55"/>
      <c r="K655" s="57"/>
      <c r="L655" s="58"/>
      <c r="M655" s="59"/>
      <c r="N655" s="10"/>
      <c r="O655" s="10"/>
      <c r="P655" s="10"/>
      <c r="Q655" s="10"/>
      <c r="R655" s="10"/>
    </row>
    <row r="656" spans="1:18" ht="15.75" customHeight="1" x14ac:dyDescent="0.25">
      <c r="A656" s="10"/>
      <c r="F656" s="55"/>
      <c r="G656" s="55"/>
      <c r="H656" s="56"/>
      <c r="I656" s="55"/>
      <c r="J656" s="55"/>
      <c r="K656" s="57"/>
      <c r="L656" s="58"/>
      <c r="M656" s="59"/>
      <c r="N656" s="10"/>
      <c r="O656" s="10"/>
      <c r="P656" s="10"/>
      <c r="Q656" s="10"/>
      <c r="R656" s="10"/>
    </row>
    <row r="657" spans="1:18" ht="15.75" customHeight="1" x14ac:dyDescent="0.25">
      <c r="A657" s="10"/>
      <c r="F657" s="55"/>
      <c r="G657" s="55"/>
      <c r="H657" s="56"/>
      <c r="I657" s="55"/>
      <c r="J657" s="55"/>
      <c r="K657" s="57"/>
      <c r="L657" s="58"/>
      <c r="M657" s="59"/>
      <c r="N657" s="10"/>
      <c r="O657" s="10"/>
      <c r="P657" s="10"/>
      <c r="Q657" s="10"/>
      <c r="R657" s="10"/>
    </row>
    <row r="658" spans="1:18" ht="15.75" customHeight="1" x14ac:dyDescent="0.25">
      <c r="A658" s="10"/>
      <c r="F658" s="55"/>
      <c r="G658" s="55"/>
      <c r="H658" s="56"/>
      <c r="I658" s="55"/>
      <c r="J658" s="55"/>
      <c r="K658" s="57"/>
      <c r="L658" s="58"/>
      <c r="M658" s="59"/>
      <c r="N658" s="10"/>
      <c r="O658" s="10"/>
      <c r="P658" s="10"/>
      <c r="Q658" s="10"/>
      <c r="R658" s="10"/>
    </row>
    <row r="659" spans="1:18" ht="15.75" customHeight="1" x14ac:dyDescent="0.25">
      <c r="A659" s="10"/>
      <c r="F659" s="55"/>
      <c r="G659" s="55"/>
      <c r="H659" s="56"/>
      <c r="I659" s="55"/>
      <c r="J659" s="55"/>
      <c r="K659" s="57"/>
      <c r="L659" s="58"/>
      <c r="M659" s="59"/>
      <c r="N659" s="10"/>
      <c r="O659" s="10"/>
      <c r="P659" s="10"/>
      <c r="Q659" s="10"/>
      <c r="R659" s="10"/>
    </row>
    <row r="660" spans="1:18" ht="15.75" customHeight="1" x14ac:dyDescent="0.25">
      <c r="A660" s="10"/>
      <c r="F660" s="55"/>
      <c r="G660" s="55"/>
      <c r="H660" s="56"/>
      <c r="I660" s="55"/>
      <c r="J660" s="55"/>
      <c r="K660" s="57"/>
      <c r="L660" s="58"/>
      <c r="M660" s="59"/>
      <c r="N660" s="10"/>
      <c r="O660" s="10"/>
      <c r="P660" s="10"/>
      <c r="Q660" s="10"/>
      <c r="R660" s="10"/>
    </row>
    <row r="661" spans="1:18" ht="15.75" customHeight="1" x14ac:dyDescent="0.25">
      <c r="A661" s="10"/>
      <c r="F661" s="55"/>
      <c r="G661" s="55"/>
      <c r="H661" s="56"/>
      <c r="I661" s="55"/>
      <c r="J661" s="55"/>
      <c r="K661" s="57"/>
      <c r="L661" s="58"/>
      <c r="M661" s="59"/>
      <c r="N661" s="10"/>
      <c r="O661" s="10"/>
      <c r="P661" s="10"/>
      <c r="Q661" s="10"/>
      <c r="R661" s="10"/>
    </row>
    <row r="662" spans="1:18" ht="15.75" customHeight="1" x14ac:dyDescent="0.25">
      <c r="A662" s="10"/>
      <c r="F662" s="55"/>
      <c r="G662" s="55"/>
      <c r="H662" s="56"/>
      <c r="I662" s="55"/>
      <c r="J662" s="55"/>
      <c r="K662" s="57"/>
      <c r="L662" s="58"/>
      <c r="M662" s="59"/>
      <c r="N662" s="10"/>
      <c r="O662" s="10"/>
      <c r="P662" s="10"/>
      <c r="Q662" s="10"/>
      <c r="R662" s="10"/>
    </row>
    <row r="663" spans="1:18" ht="15.75" customHeight="1" x14ac:dyDescent="0.25">
      <c r="A663" s="10"/>
      <c r="F663" s="55"/>
      <c r="G663" s="55"/>
      <c r="H663" s="56"/>
      <c r="I663" s="55"/>
      <c r="J663" s="55"/>
      <c r="K663" s="57"/>
      <c r="L663" s="58"/>
      <c r="M663" s="59"/>
      <c r="N663" s="10"/>
      <c r="O663" s="10"/>
      <c r="P663" s="10"/>
      <c r="Q663" s="10"/>
      <c r="R663" s="10"/>
    </row>
    <row r="664" spans="1:18" ht="15.75" customHeight="1" x14ac:dyDescent="0.25">
      <c r="A664" s="10"/>
      <c r="F664" s="55"/>
      <c r="G664" s="55"/>
      <c r="H664" s="56"/>
      <c r="I664" s="55"/>
      <c r="J664" s="55"/>
      <c r="K664" s="57"/>
      <c r="L664" s="58"/>
      <c r="M664" s="59"/>
      <c r="N664" s="10"/>
      <c r="O664" s="10"/>
      <c r="P664" s="10"/>
      <c r="Q664" s="10"/>
      <c r="R664" s="10"/>
    </row>
    <row r="665" spans="1:18" ht="15.75" customHeight="1" x14ac:dyDescent="0.25">
      <c r="A665" s="10"/>
      <c r="F665" s="55"/>
      <c r="G665" s="55"/>
      <c r="H665" s="56"/>
      <c r="I665" s="55"/>
      <c r="J665" s="55"/>
      <c r="K665" s="57"/>
      <c r="L665" s="58"/>
      <c r="M665" s="59"/>
      <c r="N665" s="10"/>
      <c r="O665" s="10"/>
      <c r="P665" s="10"/>
      <c r="Q665" s="10"/>
      <c r="R665" s="10"/>
    </row>
    <row r="666" spans="1:18" ht="15.75" customHeight="1" x14ac:dyDescent="0.25">
      <c r="A666" s="10"/>
      <c r="F666" s="55"/>
      <c r="G666" s="55"/>
      <c r="H666" s="56"/>
      <c r="I666" s="55"/>
      <c r="J666" s="55"/>
      <c r="K666" s="57"/>
      <c r="L666" s="58"/>
      <c r="M666" s="59"/>
      <c r="N666" s="10"/>
      <c r="O666" s="10"/>
      <c r="P666" s="10"/>
      <c r="Q666" s="10"/>
      <c r="R666" s="10"/>
    </row>
    <row r="667" spans="1:18" ht="15.75" customHeight="1" x14ac:dyDescent="0.25">
      <c r="A667" s="10"/>
      <c r="F667" s="55"/>
      <c r="G667" s="55"/>
      <c r="H667" s="56"/>
      <c r="I667" s="55"/>
      <c r="J667" s="55"/>
      <c r="K667" s="57"/>
      <c r="L667" s="58"/>
      <c r="M667" s="59"/>
      <c r="N667" s="10"/>
      <c r="O667" s="10"/>
      <c r="P667" s="10"/>
      <c r="Q667" s="10"/>
      <c r="R667" s="10"/>
    </row>
    <row r="668" spans="1:18" ht="15.75" customHeight="1" x14ac:dyDescent="0.25">
      <c r="A668" s="10"/>
      <c r="F668" s="55"/>
      <c r="G668" s="55"/>
      <c r="H668" s="56"/>
      <c r="I668" s="55"/>
      <c r="J668" s="55"/>
      <c r="K668" s="57"/>
      <c r="L668" s="58"/>
      <c r="M668" s="59"/>
      <c r="N668" s="10"/>
      <c r="O668" s="10"/>
      <c r="P668" s="10"/>
      <c r="Q668" s="10"/>
      <c r="R668" s="10"/>
    </row>
    <row r="669" spans="1:18" ht="15.75" customHeight="1" x14ac:dyDescent="0.25">
      <c r="A669" s="10"/>
      <c r="F669" s="55"/>
      <c r="G669" s="55"/>
      <c r="H669" s="56"/>
      <c r="I669" s="55"/>
      <c r="J669" s="55"/>
      <c r="K669" s="57"/>
      <c r="L669" s="58"/>
      <c r="M669" s="59"/>
      <c r="N669" s="10"/>
      <c r="O669" s="10"/>
      <c r="P669" s="10"/>
      <c r="Q669" s="10"/>
      <c r="R669" s="10"/>
    </row>
    <row r="670" spans="1:18" ht="15.75" customHeight="1" x14ac:dyDescent="0.25">
      <c r="A670" s="10"/>
      <c r="F670" s="55"/>
      <c r="G670" s="55"/>
      <c r="H670" s="56"/>
      <c r="I670" s="55"/>
      <c r="J670" s="55"/>
      <c r="K670" s="57"/>
      <c r="L670" s="58"/>
      <c r="M670" s="59"/>
      <c r="N670" s="10"/>
      <c r="O670" s="10"/>
      <c r="P670" s="10"/>
      <c r="Q670" s="10"/>
      <c r="R670" s="10"/>
    </row>
    <row r="671" spans="1:18" ht="15.75" customHeight="1" x14ac:dyDescent="0.25">
      <c r="A671" s="10"/>
      <c r="F671" s="55"/>
      <c r="G671" s="55"/>
      <c r="H671" s="56"/>
      <c r="I671" s="55"/>
      <c r="J671" s="55"/>
      <c r="K671" s="57"/>
      <c r="L671" s="58"/>
      <c r="M671" s="59"/>
      <c r="N671" s="10"/>
      <c r="O671" s="10"/>
      <c r="P671" s="10"/>
      <c r="Q671" s="10"/>
      <c r="R671" s="10"/>
    </row>
    <row r="672" spans="1:18" ht="15.75" customHeight="1" x14ac:dyDescent="0.25">
      <c r="A672" s="10"/>
      <c r="F672" s="55"/>
      <c r="G672" s="55"/>
      <c r="H672" s="56"/>
      <c r="I672" s="55"/>
      <c r="J672" s="55"/>
      <c r="K672" s="57"/>
      <c r="L672" s="58"/>
      <c r="M672" s="59"/>
      <c r="N672" s="10"/>
      <c r="O672" s="10"/>
      <c r="P672" s="10"/>
      <c r="Q672" s="10"/>
      <c r="R672" s="10"/>
    </row>
    <row r="673" spans="1:18" ht="15.75" customHeight="1" x14ac:dyDescent="0.25">
      <c r="A673" s="10"/>
      <c r="F673" s="55"/>
      <c r="G673" s="55"/>
      <c r="H673" s="56"/>
      <c r="I673" s="55"/>
      <c r="J673" s="55"/>
      <c r="K673" s="57"/>
      <c r="L673" s="58"/>
      <c r="M673" s="59"/>
      <c r="N673" s="10"/>
      <c r="O673" s="10"/>
      <c r="P673" s="10"/>
      <c r="Q673" s="10"/>
      <c r="R673" s="10"/>
    </row>
    <row r="674" spans="1:18" ht="15.75" customHeight="1" x14ac:dyDescent="0.25">
      <c r="A674" s="10"/>
      <c r="F674" s="55"/>
      <c r="G674" s="55"/>
      <c r="H674" s="56"/>
      <c r="I674" s="55"/>
      <c r="J674" s="55"/>
      <c r="K674" s="57"/>
      <c r="L674" s="58"/>
      <c r="M674" s="59"/>
      <c r="N674" s="10"/>
      <c r="O674" s="10"/>
      <c r="P674" s="10"/>
      <c r="Q674" s="10"/>
      <c r="R674" s="10"/>
    </row>
    <row r="675" spans="1:18" ht="15.75" customHeight="1" x14ac:dyDescent="0.25">
      <c r="A675" s="10"/>
      <c r="F675" s="55"/>
      <c r="G675" s="55"/>
      <c r="H675" s="56"/>
      <c r="I675" s="55"/>
      <c r="J675" s="55"/>
      <c r="K675" s="57"/>
      <c r="L675" s="58"/>
      <c r="M675" s="59"/>
      <c r="N675" s="10"/>
      <c r="O675" s="10"/>
      <c r="P675" s="10"/>
      <c r="Q675" s="10"/>
      <c r="R675" s="10"/>
    </row>
    <row r="676" spans="1:18" ht="15.75" customHeight="1" x14ac:dyDescent="0.25">
      <c r="A676" s="10"/>
      <c r="F676" s="55"/>
      <c r="G676" s="55"/>
      <c r="H676" s="56"/>
      <c r="I676" s="55"/>
      <c r="J676" s="55"/>
      <c r="K676" s="57"/>
      <c r="L676" s="58"/>
      <c r="M676" s="59"/>
      <c r="N676" s="10"/>
      <c r="O676" s="10"/>
      <c r="P676" s="10"/>
      <c r="Q676" s="10"/>
      <c r="R676" s="10"/>
    </row>
    <row r="677" spans="1:18" ht="15.75" customHeight="1" x14ac:dyDescent="0.25">
      <c r="A677" s="10"/>
      <c r="F677" s="55"/>
      <c r="G677" s="55"/>
      <c r="H677" s="56"/>
      <c r="I677" s="55"/>
      <c r="J677" s="55"/>
      <c r="K677" s="57"/>
      <c r="L677" s="58"/>
      <c r="M677" s="59"/>
      <c r="N677" s="10"/>
      <c r="O677" s="10"/>
      <c r="P677" s="10"/>
      <c r="Q677" s="10"/>
      <c r="R677" s="10"/>
    </row>
    <row r="678" spans="1:18" ht="15.75" customHeight="1" x14ac:dyDescent="0.25">
      <c r="A678" s="10"/>
      <c r="F678" s="55"/>
      <c r="G678" s="55"/>
      <c r="H678" s="56"/>
      <c r="I678" s="55"/>
      <c r="J678" s="55"/>
      <c r="K678" s="57"/>
      <c r="L678" s="58"/>
      <c r="M678" s="59"/>
      <c r="N678" s="10"/>
      <c r="O678" s="10"/>
      <c r="P678" s="10"/>
      <c r="Q678" s="10"/>
      <c r="R678" s="10"/>
    </row>
    <row r="679" spans="1:18" ht="15.75" customHeight="1" x14ac:dyDescent="0.25">
      <c r="A679" s="10"/>
      <c r="F679" s="55"/>
      <c r="G679" s="55"/>
      <c r="H679" s="56"/>
      <c r="I679" s="55"/>
      <c r="J679" s="55"/>
      <c r="K679" s="57"/>
      <c r="L679" s="58"/>
      <c r="M679" s="59"/>
      <c r="N679" s="10"/>
      <c r="O679" s="10"/>
      <c r="P679" s="10"/>
      <c r="Q679" s="10"/>
      <c r="R679" s="10"/>
    </row>
    <row r="680" spans="1:18" ht="15.75" customHeight="1" x14ac:dyDescent="0.25">
      <c r="A680" s="10"/>
      <c r="F680" s="55"/>
      <c r="G680" s="55"/>
      <c r="H680" s="56"/>
      <c r="I680" s="55"/>
      <c r="J680" s="55"/>
      <c r="K680" s="57"/>
      <c r="L680" s="58"/>
      <c r="M680" s="59"/>
      <c r="N680" s="10"/>
      <c r="O680" s="10"/>
      <c r="P680" s="10"/>
      <c r="Q680" s="10"/>
      <c r="R680" s="10"/>
    </row>
    <row r="681" spans="1:18" ht="15.75" customHeight="1" x14ac:dyDescent="0.25">
      <c r="A681" s="10"/>
      <c r="F681" s="55"/>
      <c r="G681" s="55"/>
      <c r="H681" s="56"/>
      <c r="I681" s="55"/>
      <c r="J681" s="55"/>
      <c r="K681" s="57"/>
      <c r="L681" s="58"/>
      <c r="M681" s="59"/>
      <c r="N681" s="10"/>
      <c r="O681" s="10"/>
      <c r="P681" s="10"/>
      <c r="Q681" s="10"/>
      <c r="R681" s="10"/>
    </row>
    <row r="682" spans="1:18" ht="15.75" customHeight="1" x14ac:dyDescent="0.25">
      <c r="A682" s="10"/>
      <c r="F682" s="55"/>
      <c r="G682" s="55"/>
      <c r="H682" s="56"/>
      <c r="I682" s="55"/>
      <c r="J682" s="55"/>
      <c r="K682" s="57"/>
      <c r="L682" s="58"/>
      <c r="M682" s="59"/>
      <c r="N682" s="10"/>
      <c r="O682" s="10"/>
      <c r="P682" s="10"/>
      <c r="Q682" s="10"/>
      <c r="R682" s="10"/>
    </row>
    <row r="683" spans="1:18" ht="15.75" customHeight="1" x14ac:dyDescent="0.25">
      <c r="A683" s="10"/>
      <c r="F683" s="55"/>
      <c r="G683" s="55"/>
      <c r="H683" s="56"/>
      <c r="I683" s="55"/>
      <c r="J683" s="55"/>
      <c r="K683" s="57"/>
      <c r="L683" s="58"/>
      <c r="M683" s="59"/>
      <c r="N683" s="10"/>
      <c r="O683" s="10"/>
      <c r="P683" s="10"/>
      <c r="Q683" s="10"/>
      <c r="R683" s="10"/>
    </row>
    <row r="684" spans="1:18" ht="15.75" customHeight="1" x14ac:dyDescent="0.25">
      <c r="A684" s="10"/>
      <c r="F684" s="55"/>
      <c r="G684" s="55"/>
      <c r="H684" s="56"/>
      <c r="I684" s="55"/>
      <c r="J684" s="55"/>
      <c r="K684" s="57"/>
      <c r="L684" s="58"/>
      <c r="M684" s="59"/>
      <c r="N684" s="10"/>
      <c r="O684" s="10"/>
      <c r="P684" s="10"/>
      <c r="Q684" s="10"/>
      <c r="R684" s="10"/>
    </row>
    <row r="685" spans="1:18" ht="15.75" customHeight="1" x14ac:dyDescent="0.25">
      <c r="A685" s="10"/>
      <c r="F685" s="55"/>
      <c r="G685" s="55"/>
      <c r="H685" s="56"/>
      <c r="I685" s="55"/>
      <c r="J685" s="55"/>
      <c r="K685" s="57"/>
      <c r="L685" s="58"/>
      <c r="M685" s="59"/>
      <c r="N685" s="10"/>
      <c r="O685" s="10"/>
      <c r="P685" s="10"/>
      <c r="Q685" s="10"/>
      <c r="R685" s="10"/>
    </row>
    <row r="686" spans="1:18" ht="15.75" customHeight="1" x14ac:dyDescent="0.25">
      <c r="A686" s="10"/>
      <c r="F686" s="55"/>
      <c r="G686" s="55"/>
      <c r="H686" s="56"/>
      <c r="I686" s="55"/>
      <c r="J686" s="55"/>
      <c r="K686" s="57"/>
      <c r="L686" s="58"/>
      <c r="M686" s="59"/>
      <c r="N686" s="10"/>
      <c r="O686" s="10"/>
      <c r="P686" s="10"/>
      <c r="Q686" s="10"/>
      <c r="R686" s="10"/>
    </row>
    <row r="687" spans="1:18" ht="15.75" customHeight="1" x14ac:dyDescent="0.25">
      <c r="A687" s="10"/>
      <c r="F687" s="55"/>
      <c r="G687" s="55"/>
      <c r="H687" s="56"/>
      <c r="I687" s="55"/>
      <c r="J687" s="55"/>
      <c r="K687" s="57"/>
      <c r="L687" s="58"/>
      <c r="M687" s="59"/>
      <c r="N687" s="10"/>
      <c r="O687" s="10"/>
      <c r="P687" s="10"/>
      <c r="Q687" s="10"/>
      <c r="R687" s="10"/>
    </row>
    <row r="688" spans="1:18" ht="15.75" customHeight="1" x14ac:dyDescent="0.25">
      <c r="A688" s="10"/>
      <c r="F688" s="55"/>
      <c r="G688" s="55"/>
      <c r="H688" s="56"/>
      <c r="I688" s="55"/>
      <c r="J688" s="55"/>
      <c r="K688" s="57"/>
      <c r="L688" s="58"/>
      <c r="M688" s="59"/>
      <c r="N688" s="10"/>
      <c r="O688" s="10"/>
      <c r="P688" s="10"/>
      <c r="Q688" s="10"/>
      <c r="R688" s="10"/>
    </row>
    <row r="689" spans="1:18" ht="15.75" customHeight="1" x14ac:dyDescent="0.25">
      <c r="A689" s="10"/>
      <c r="F689" s="55"/>
      <c r="G689" s="55"/>
      <c r="H689" s="56"/>
      <c r="I689" s="55"/>
      <c r="J689" s="55"/>
      <c r="K689" s="57"/>
      <c r="L689" s="58"/>
      <c r="M689" s="59"/>
      <c r="N689" s="10"/>
      <c r="O689" s="10"/>
      <c r="P689" s="10"/>
      <c r="Q689" s="10"/>
      <c r="R689" s="10"/>
    </row>
    <row r="690" spans="1:18" ht="15.75" customHeight="1" x14ac:dyDescent="0.25">
      <c r="A690" s="10"/>
      <c r="F690" s="55"/>
      <c r="G690" s="55"/>
      <c r="H690" s="56"/>
      <c r="I690" s="55"/>
      <c r="J690" s="55"/>
      <c r="K690" s="57"/>
      <c r="L690" s="58"/>
      <c r="M690" s="59"/>
      <c r="N690" s="10"/>
      <c r="O690" s="10"/>
      <c r="P690" s="10"/>
      <c r="Q690" s="10"/>
      <c r="R690" s="10"/>
    </row>
    <row r="691" spans="1:18" ht="15.75" customHeight="1" x14ac:dyDescent="0.25">
      <c r="A691" s="10"/>
      <c r="F691" s="55"/>
      <c r="G691" s="55"/>
      <c r="H691" s="56"/>
      <c r="I691" s="55"/>
      <c r="J691" s="55"/>
      <c r="K691" s="57"/>
      <c r="L691" s="58"/>
      <c r="M691" s="59"/>
      <c r="N691" s="10"/>
      <c r="O691" s="10"/>
      <c r="P691" s="10"/>
      <c r="Q691" s="10"/>
      <c r="R691" s="10"/>
    </row>
    <row r="692" spans="1:18" ht="15.75" customHeight="1" x14ac:dyDescent="0.25">
      <c r="A692" s="10"/>
      <c r="F692" s="55"/>
      <c r="G692" s="55"/>
      <c r="H692" s="56"/>
      <c r="I692" s="55"/>
      <c r="J692" s="55"/>
      <c r="K692" s="57"/>
      <c r="L692" s="58"/>
      <c r="M692" s="59"/>
      <c r="N692" s="10"/>
      <c r="O692" s="10"/>
      <c r="P692" s="10"/>
      <c r="Q692" s="10"/>
      <c r="R692" s="10"/>
    </row>
    <row r="693" spans="1:18" ht="15.75" customHeight="1" x14ac:dyDescent="0.25">
      <c r="A693" s="10"/>
      <c r="F693" s="55"/>
      <c r="G693" s="55"/>
      <c r="H693" s="56"/>
      <c r="I693" s="55"/>
      <c r="J693" s="55"/>
      <c r="K693" s="57"/>
      <c r="L693" s="58"/>
      <c r="M693" s="59"/>
      <c r="N693" s="10"/>
      <c r="O693" s="10"/>
      <c r="P693" s="10"/>
      <c r="Q693" s="10"/>
      <c r="R693" s="10"/>
    </row>
    <row r="694" spans="1:18" ht="15.75" customHeight="1" x14ac:dyDescent="0.25">
      <c r="A694" s="10"/>
      <c r="F694" s="55"/>
      <c r="G694" s="55"/>
      <c r="H694" s="56"/>
      <c r="I694" s="55"/>
      <c r="J694" s="55"/>
      <c r="K694" s="57"/>
      <c r="L694" s="58"/>
      <c r="M694" s="59"/>
      <c r="N694" s="10"/>
      <c r="O694" s="10"/>
      <c r="P694" s="10"/>
      <c r="Q694" s="10"/>
      <c r="R694" s="10"/>
    </row>
    <row r="695" spans="1:18" ht="15.75" customHeight="1" x14ac:dyDescent="0.25">
      <c r="A695" s="10"/>
      <c r="F695" s="55"/>
      <c r="G695" s="55"/>
      <c r="H695" s="56"/>
      <c r="I695" s="55"/>
      <c r="J695" s="55"/>
      <c r="K695" s="57"/>
      <c r="L695" s="58"/>
      <c r="M695" s="59"/>
      <c r="N695" s="10"/>
      <c r="O695" s="10"/>
      <c r="P695" s="10"/>
      <c r="Q695" s="10"/>
      <c r="R695" s="10"/>
    </row>
    <row r="696" spans="1:18" ht="15.75" customHeight="1" x14ac:dyDescent="0.25">
      <c r="A696" s="10"/>
      <c r="F696" s="55"/>
      <c r="G696" s="55"/>
      <c r="H696" s="56"/>
      <c r="I696" s="55"/>
      <c r="J696" s="55"/>
      <c r="K696" s="57"/>
      <c r="L696" s="58"/>
      <c r="M696" s="59"/>
      <c r="N696" s="10"/>
      <c r="O696" s="10"/>
      <c r="P696" s="10"/>
      <c r="Q696" s="10"/>
      <c r="R696" s="10"/>
    </row>
    <row r="697" spans="1:18" ht="15.75" customHeight="1" x14ac:dyDescent="0.25">
      <c r="A697" s="10"/>
      <c r="F697" s="55"/>
      <c r="G697" s="55"/>
      <c r="H697" s="56"/>
      <c r="I697" s="55"/>
      <c r="J697" s="55"/>
      <c r="K697" s="57"/>
      <c r="L697" s="58"/>
      <c r="M697" s="59"/>
      <c r="N697" s="10"/>
      <c r="O697" s="10"/>
      <c r="P697" s="10"/>
      <c r="Q697" s="10"/>
      <c r="R697" s="10"/>
    </row>
    <row r="698" spans="1:18" ht="15.75" customHeight="1" x14ac:dyDescent="0.25">
      <c r="A698" s="10"/>
      <c r="F698" s="55"/>
      <c r="G698" s="55"/>
      <c r="H698" s="56"/>
      <c r="I698" s="55"/>
      <c r="J698" s="55"/>
      <c r="K698" s="57"/>
      <c r="L698" s="58"/>
      <c r="M698" s="59"/>
      <c r="N698" s="10"/>
      <c r="O698" s="10"/>
      <c r="P698" s="10"/>
      <c r="Q698" s="10"/>
      <c r="R698" s="10"/>
    </row>
    <row r="699" spans="1:18" ht="15.75" customHeight="1" x14ac:dyDescent="0.25">
      <c r="A699" s="10"/>
      <c r="F699" s="55"/>
      <c r="G699" s="55"/>
      <c r="H699" s="56"/>
      <c r="I699" s="55"/>
      <c r="J699" s="55"/>
      <c r="K699" s="57"/>
      <c r="L699" s="58"/>
      <c r="M699" s="59"/>
      <c r="N699" s="10"/>
      <c r="O699" s="10"/>
      <c r="P699" s="10"/>
      <c r="Q699" s="10"/>
      <c r="R699" s="10"/>
    </row>
    <row r="700" spans="1:18" ht="15.75" customHeight="1" x14ac:dyDescent="0.25">
      <c r="A700" s="10"/>
      <c r="F700" s="55"/>
      <c r="G700" s="55"/>
      <c r="H700" s="56"/>
      <c r="I700" s="55"/>
      <c r="J700" s="55"/>
      <c r="K700" s="57"/>
      <c r="L700" s="58"/>
      <c r="M700" s="59"/>
      <c r="N700" s="10"/>
      <c r="O700" s="10"/>
      <c r="P700" s="10"/>
      <c r="Q700" s="10"/>
      <c r="R700" s="10"/>
    </row>
    <row r="701" spans="1:18" ht="15.75" customHeight="1" x14ac:dyDescent="0.25">
      <c r="A701" s="10"/>
      <c r="F701" s="55"/>
      <c r="G701" s="55"/>
      <c r="H701" s="56"/>
      <c r="I701" s="55"/>
      <c r="J701" s="55"/>
      <c r="K701" s="57"/>
      <c r="L701" s="58"/>
      <c r="M701" s="59"/>
      <c r="N701" s="10"/>
      <c r="O701" s="10"/>
      <c r="P701" s="10"/>
      <c r="Q701" s="10"/>
      <c r="R701" s="10"/>
    </row>
    <row r="702" spans="1:18" ht="15.75" customHeight="1" x14ac:dyDescent="0.25">
      <c r="A702" s="10"/>
      <c r="F702" s="55"/>
      <c r="G702" s="55"/>
      <c r="H702" s="56"/>
      <c r="I702" s="55"/>
      <c r="J702" s="55"/>
      <c r="K702" s="57"/>
      <c r="L702" s="58"/>
      <c r="M702" s="59"/>
      <c r="N702" s="10"/>
      <c r="O702" s="10"/>
      <c r="P702" s="10"/>
      <c r="Q702" s="10"/>
      <c r="R702" s="10"/>
    </row>
    <row r="703" spans="1:18" ht="15.75" customHeight="1" x14ac:dyDescent="0.25">
      <c r="A703" s="10"/>
      <c r="F703" s="55"/>
      <c r="G703" s="55"/>
      <c r="H703" s="56"/>
      <c r="I703" s="55"/>
      <c r="J703" s="55"/>
      <c r="K703" s="57"/>
      <c r="L703" s="58"/>
      <c r="M703" s="59"/>
      <c r="N703" s="10"/>
      <c r="O703" s="10"/>
      <c r="P703" s="10"/>
      <c r="Q703" s="10"/>
      <c r="R703" s="10"/>
    </row>
    <row r="704" spans="1:18" ht="15.75" customHeight="1" x14ac:dyDescent="0.25">
      <c r="A704" s="10"/>
      <c r="F704" s="55"/>
      <c r="G704" s="55"/>
      <c r="H704" s="56"/>
      <c r="I704" s="55"/>
      <c r="J704" s="55"/>
      <c r="K704" s="57"/>
      <c r="L704" s="58"/>
      <c r="M704" s="59"/>
      <c r="N704" s="10"/>
      <c r="O704" s="10"/>
      <c r="P704" s="10"/>
      <c r="Q704" s="10"/>
      <c r="R704" s="10"/>
    </row>
    <row r="705" spans="1:18" ht="15.75" customHeight="1" x14ac:dyDescent="0.25">
      <c r="A705" s="10"/>
      <c r="F705" s="55"/>
      <c r="G705" s="55"/>
      <c r="H705" s="56"/>
      <c r="I705" s="55"/>
      <c r="J705" s="55"/>
      <c r="K705" s="57"/>
      <c r="L705" s="58"/>
      <c r="M705" s="59"/>
      <c r="N705" s="10"/>
      <c r="O705" s="10"/>
      <c r="P705" s="10"/>
      <c r="Q705" s="10"/>
      <c r="R705" s="10"/>
    </row>
    <row r="706" spans="1:18" ht="15.75" customHeight="1" x14ac:dyDescent="0.25">
      <c r="A706" s="10"/>
      <c r="F706" s="55"/>
      <c r="G706" s="55"/>
      <c r="H706" s="56"/>
      <c r="I706" s="55"/>
      <c r="J706" s="55"/>
      <c r="K706" s="57"/>
      <c r="L706" s="58"/>
      <c r="M706" s="59"/>
      <c r="N706" s="10"/>
      <c r="O706" s="10"/>
      <c r="P706" s="10"/>
      <c r="Q706" s="10"/>
      <c r="R706" s="10"/>
    </row>
    <row r="707" spans="1:18" ht="15.75" customHeight="1" x14ac:dyDescent="0.25">
      <c r="A707" s="10"/>
      <c r="F707" s="55"/>
      <c r="G707" s="55"/>
      <c r="H707" s="56"/>
      <c r="I707" s="55"/>
      <c r="J707" s="55"/>
      <c r="K707" s="57"/>
      <c r="L707" s="58"/>
      <c r="M707" s="59"/>
      <c r="N707" s="10"/>
      <c r="O707" s="10"/>
      <c r="P707" s="10"/>
      <c r="Q707" s="10"/>
      <c r="R707" s="10"/>
    </row>
    <row r="708" spans="1:18" ht="15.75" customHeight="1" x14ac:dyDescent="0.25">
      <c r="A708" s="10"/>
      <c r="F708" s="55"/>
      <c r="G708" s="55"/>
      <c r="H708" s="56"/>
      <c r="I708" s="55"/>
      <c r="J708" s="55"/>
      <c r="K708" s="57"/>
      <c r="L708" s="58"/>
      <c r="M708" s="59"/>
      <c r="N708" s="10"/>
      <c r="O708" s="10"/>
      <c r="P708" s="10"/>
      <c r="Q708" s="10"/>
      <c r="R708" s="10"/>
    </row>
    <row r="709" spans="1:18" ht="15.75" customHeight="1" x14ac:dyDescent="0.25">
      <c r="A709" s="10"/>
      <c r="F709" s="55"/>
      <c r="G709" s="55"/>
      <c r="H709" s="56"/>
      <c r="I709" s="55"/>
      <c r="J709" s="55"/>
      <c r="K709" s="57"/>
      <c r="L709" s="58"/>
      <c r="M709" s="59"/>
      <c r="N709" s="10"/>
      <c r="O709" s="10"/>
      <c r="P709" s="10"/>
      <c r="Q709" s="10"/>
      <c r="R709" s="10"/>
    </row>
    <row r="710" spans="1:18" ht="15.75" customHeight="1" x14ac:dyDescent="0.25">
      <c r="A710" s="10"/>
      <c r="F710" s="55"/>
      <c r="G710" s="55"/>
      <c r="H710" s="56"/>
      <c r="I710" s="55"/>
      <c r="J710" s="55"/>
      <c r="K710" s="57"/>
      <c r="L710" s="58"/>
      <c r="M710" s="59"/>
      <c r="N710" s="10"/>
      <c r="O710" s="10"/>
      <c r="P710" s="10"/>
      <c r="Q710" s="10"/>
      <c r="R710" s="10"/>
    </row>
    <row r="711" spans="1:18" ht="15.75" customHeight="1" x14ac:dyDescent="0.25">
      <c r="A711" s="10"/>
      <c r="F711" s="55"/>
      <c r="G711" s="55"/>
      <c r="H711" s="56"/>
      <c r="I711" s="55"/>
      <c r="J711" s="55"/>
      <c r="K711" s="57"/>
      <c r="L711" s="58"/>
      <c r="M711" s="59"/>
      <c r="N711" s="10"/>
      <c r="O711" s="10"/>
      <c r="P711" s="10"/>
      <c r="Q711" s="10"/>
      <c r="R711" s="10"/>
    </row>
    <row r="712" spans="1:18" ht="15.75" customHeight="1" x14ac:dyDescent="0.25">
      <c r="A712" s="10"/>
      <c r="F712" s="55"/>
      <c r="G712" s="55"/>
      <c r="H712" s="56"/>
      <c r="I712" s="55"/>
      <c r="J712" s="55"/>
      <c r="K712" s="57"/>
      <c r="L712" s="58"/>
      <c r="M712" s="59"/>
      <c r="N712" s="10"/>
      <c r="O712" s="10"/>
      <c r="P712" s="10"/>
      <c r="Q712" s="10"/>
      <c r="R712" s="10"/>
    </row>
    <row r="713" spans="1:18" ht="15.75" customHeight="1" x14ac:dyDescent="0.25">
      <c r="A713" s="10"/>
      <c r="F713" s="55"/>
      <c r="G713" s="55"/>
      <c r="H713" s="56"/>
      <c r="I713" s="55"/>
      <c r="J713" s="55"/>
      <c r="K713" s="57"/>
      <c r="L713" s="58"/>
      <c r="M713" s="59"/>
      <c r="N713" s="10"/>
      <c r="O713" s="10"/>
      <c r="P713" s="10"/>
      <c r="Q713" s="10"/>
      <c r="R713" s="10"/>
    </row>
    <row r="714" spans="1:18" ht="15.75" customHeight="1" x14ac:dyDescent="0.25">
      <c r="A714" s="10"/>
      <c r="F714" s="55"/>
      <c r="G714" s="55"/>
      <c r="H714" s="56"/>
      <c r="I714" s="55"/>
      <c r="J714" s="55"/>
      <c r="K714" s="57"/>
      <c r="L714" s="58"/>
      <c r="M714" s="59"/>
      <c r="N714" s="10"/>
      <c r="O714" s="10"/>
      <c r="P714" s="10"/>
      <c r="Q714" s="10"/>
      <c r="R714" s="10"/>
    </row>
    <row r="715" spans="1:18" ht="15.75" customHeight="1" x14ac:dyDescent="0.25">
      <c r="A715" s="10"/>
      <c r="F715" s="55"/>
      <c r="G715" s="55"/>
      <c r="H715" s="56"/>
      <c r="I715" s="55"/>
      <c r="J715" s="55"/>
      <c r="K715" s="57"/>
      <c r="L715" s="58"/>
      <c r="M715" s="59"/>
      <c r="N715" s="10"/>
      <c r="O715" s="10"/>
      <c r="P715" s="10"/>
      <c r="Q715" s="10"/>
      <c r="R715" s="10"/>
    </row>
    <row r="716" spans="1:18" ht="15.75" customHeight="1" x14ac:dyDescent="0.25">
      <c r="A716" s="10"/>
      <c r="F716" s="55"/>
      <c r="G716" s="55"/>
      <c r="H716" s="56"/>
      <c r="I716" s="55"/>
      <c r="J716" s="55"/>
      <c r="K716" s="57"/>
      <c r="L716" s="58"/>
      <c r="M716" s="59"/>
      <c r="N716" s="10"/>
      <c r="O716" s="10"/>
      <c r="P716" s="10"/>
      <c r="Q716" s="10"/>
      <c r="R716" s="10"/>
    </row>
    <row r="717" spans="1:18" ht="15.75" customHeight="1" x14ac:dyDescent="0.25">
      <c r="A717" s="10"/>
      <c r="F717" s="55"/>
      <c r="G717" s="55"/>
      <c r="H717" s="56"/>
      <c r="I717" s="55"/>
      <c r="J717" s="55"/>
      <c r="K717" s="57"/>
      <c r="L717" s="58"/>
      <c r="M717" s="59"/>
      <c r="N717" s="10"/>
      <c r="O717" s="10"/>
      <c r="P717" s="10"/>
      <c r="Q717" s="10"/>
      <c r="R717" s="10"/>
    </row>
    <row r="718" spans="1:18" ht="15.75" customHeight="1" x14ac:dyDescent="0.25">
      <c r="A718" s="10"/>
      <c r="F718" s="55"/>
      <c r="G718" s="55"/>
      <c r="H718" s="56"/>
      <c r="I718" s="55"/>
      <c r="J718" s="55"/>
      <c r="K718" s="57"/>
      <c r="L718" s="58"/>
      <c r="M718" s="59"/>
      <c r="N718" s="10"/>
      <c r="O718" s="10"/>
      <c r="P718" s="10"/>
      <c r="Q718" s="10"/>
      <c r="R718" s="10"/>
    </row>
    <row r="719" spans="1:18" ht="15.75" customHeight="1" x14ac:dyDescent="0.25">
      <c r="A719" s="10"/>
      <c r="F719" s="55"/>
      <c r="G719" s="55"/>
      <c r="H719" s="56"/>
      <c r="I719" s="55"/>
      <c r="J719" s="55"/>
      <c r="K719" s="57"/>
      <c r="L719" s="58"/>
      <c r="M719" s="59"/>
      <c r="N719" s="10"/>
      <c r="O719" s="10"/>
      <c r="P719" s="10"/>
      <c r="Q719" s="10"/>
      <c r="R719" s="10"/>
    </row>
    <row r="720" spans="1:18" ht="15.75" customHeight="1" x14ac:dyDescent="0.25">
      <c r="A720" s="10"/>
      <c r="F720" s="55"/>
      <c r="G720" s="55"/>
      <c r="H720" s="56"/>
      <c r="I720" s="55"/>
      <c r="J720" s="55"/>
      <c r="K720" s="57"/>
      <c r="L720" s="58"/>
      <c r="M720" s="59"/>
      <c r="N720" s="10"/>
      <c r="O720" s="10"/>
      <c r="P720" s="10"/>
      <c r="Q720" s="10"/>
      <c r="R720" s="10"/>
    </row>
    <row r="721" spans="1:18" ht="15.75" customHeight="1" x14ac:dyDescent="0.25">
      <c r="A721" s="10"/>
      <c r="F721" s="55"/>
      <c r="G721" s="55"/>
      <c r="H721" s="56"/>
      <c r="I721" s="55"/>
      <c r="J721" s="55"/>
      <c r="K721" s="57"/>
      <c r="L721" s="58"/>
      <c r="M721" s="59"/>
      <c r="N721" s="10"/>
      <c r="O721" s="10"/>
      <c r="P721" s="10"/>
      <c r="Q721" s="10"/>
      <c r="R721" s="10"/>
    </row>
    <row r="722" spans="1:18" ht="15.75" customHeight="1" x14ac:dyDescent="0.25">
      <c r="A722" s="10"/>
      <c r="F722" s="55"/>
      <c r="G722" s="55"/>
      <c r="H722" s="56"/>
      <c r="I722" s="55"/>
      <c r="J722" s="55"/>
      <c r="K722" s="57"/>
      <c r="L722" s="58"/>
      <c r="M722" s="59"/>
      <c r="N722" s="10"/>
      <c r="O722" s="10"/>
      <c r="P722" s="10"/>
      <c r="Q722" s="10"/>
      <c r="R722" s="10"/>
    </row>
    <row r="723" spans="1:18" ht="15.75" customHeight="1" x14ac:dyDescent="0.25">
      <c r="A723" s="10"/>
      <c r="F723" s="55"/>
      <c r="G723" s="55"/>
      <c r="H723" s="56"/>
      <c r="I723" s="55"/>
      <c r="J723" s="55"/>
      <c r="K723" s="57"/>
      <c r="L723" s="58"/>
      <c r="M723" s="59"/>
      <c r="N723" s="10"/>
      <c r="O723" s="10"/>
      <c r="P723" s="10"/>
      <c r="Q723" s="10"/>
      <c r="R723" s="10"/>
    </row>
    <row r="724" spans="1:18" ht="15.75" customHeight="1" x14ac:dyDescent="0.25">
      <c r="A724" s="10"/>
      <c r="F724" s="55"/>
      <c r="G724" s="55"/>
      <c r="H724" s="56"/>
      <c r="I724" s="55"/>
      <c r="J724" s="55"/>
      <c r="K724" s="57"/>
      <c r="L724" s="58"/>
      <c r="M724" s="59"/>
      <c r="N724" s="10"/>
      <c r="O724" s="10"/>
      <c r="P724" s="10"/>
      <c r="Q724" s="10"/>
      <c r="R724" s="10"/>
    </row>
    <row r="725" spans="1:18" ht="15.75" customHeight="1" x14ac:dyDescent="0.25">
      <c r="A725" s="10"/>
      <c r="F725" s="55"/>
      <c r="G725" s="55"/>
      <c r="H725" s="56"/>
      <c r="I725" s="55"/>
      <c r="J725" s="55"/>
      <c r="K725" s="57"/>
      <c r="L725" s="58"/>
      <c r="M725" s="59"/>
      <c r="N725" s="10"/>
      <c r="O725" s="10"/>
      <c r="P725" s="10"/>
      <c r="Q725" s="10"/>
      <c r="R725" s="10"/>
    </row>
    <row r="726" spans="1:18" ht="15.75" customHeight="1" x14ac:dyDescent="0.25">
      <c r="A726" s="10"/>
      <c r="F726" s="55"/>
      <c r="G726" s="55"/>
      <c r="H726" s="56"/>
      <c r="I726" s="55"/>
      <c r="J726" s="55"/>
      <c r="K726" s="57"/>
      <c r="L726" s="58"/>
      <c r="M726" s="59"/>
      <c r="N726" s="10"/>
      <c r="O726" s="10"/>
      <c r="P726" s="10"/>
      <c r="Q726" s="10"/>
      <c r="R726" s="10"/>
    </row>
    <row r="727" spans="1:18" ht="15.75" customHeight="1" x14ac:dyDescent="0.25">
      <c r="A727" s="10"/>
      <c r="F727" s="55"/>
      <c r="G727" s="55"/>
      <c r="H727" s="56"/>
      <c r="I727" s="55"/>
      <c r="J727" s="55"/>
      <c r="K727" s="57"/>
      <c r="L727" s="58"/>
      <c r="M727" s="59"/>
      <c r="N727" s="10"/>
      <c r="O727" s="10"/>
      <c r="P727" s="10"/>
      <c r="Q727" s="10"/>
      <c r="R727" s="10"/>
    </row>
    <row r="728" spans="1:18" ht="15.75" customHeight="1" x14ac:dyDescent="0.25">
      <c r="A728" s="10"/>
      <c r="F728" s="55"/>
      <c r="G728" s="55"/>
      <c r="H728" s="56"/>
      <c r="I728" s="55"/>
      <c r="J728" s="55"/>
      <c r="K728" s="57"/>
      <c r="L728" s="58"/>
      <c r="M728" s="59"/>
      <c r="N728" s="10"/>
      <c r="O728" s="10"/>
      <c r="P728" s="10"/>
      <c r="Q728" s="10"/>
      <c r="R728" s="10"/>
    </row>
    <row r="729" spans="1:18" ht="15.75" customHeight="1" x14ac:dyDescent="0.25">
      <c r="A729" s="10"/>
      <c r="F729" s="55"/>
      <c r="G729" s="55"/>
      <c r="H729" s="56"/>
      <c r="I729" s="55"/>
      <c r="J729" s="55"/>
      <c r="K729" s="57"/>
      <c r="L729" s="58"/>
      <c r="M729" s="59"/>
      <c r="N729" s="10"/>
      <c r="O729" s="10"/>
      <c r="P729" s="10"/>
      <c r="Q729" s="10"/>
      <c r="R729" s="10"/>
    </row>
    <row r="730" spans="1:18" ht="15.75" customHeight="1" x14ac:dyDescent="0.25">
      <c r="A730" s="10"/>
      <c r="F730" s="55"/>
      <c r="G730" s="55"/>
      <c r="H730" s="56"/>
      <c r="I730" s="55"/>
      <c r="J730" s="55"/>
      <c r="K730" s="57"/>
      <c r="L730" s="58"/>
      <c r="M730" s="59"/>
      <c r="N730" s="10"/>
      <c r="O730" s="10"/>
      <c r="P730" s="10"/>
      <c r="Q730" s="10"/>
      <c r="R730" s="10"/>
    </row>
    <row r="731" spans="1:18" ht="15.75" customHeight="1" x14ac:dyDescent="0.25">
      <c r="A731" s="10"/>
      <c r="F731" s="55"/>
      <c r="G731" s="55"/>
      <c r="H731" s="56"/>
      <c r="I731" s="55"/>
      <c r="J731" s="55"/>
      <c r="K731" s="57"/>
      <c r="L731" s="58"/>
      <c r="M731" s="59"/>
      <c r="N731" s="10"/>
      <c r="O731" s="10"/>
      <c r="P731" s="10"/>
      <c r="Q731" s="10"/>
      <c r="R731" s="10"/>
    </row>
    <row r="732" spans="1:18" ht="15.75" customHeight="1" x14ac:dyDescent="0.25">
      <c r="A732" s="10"/>
      <c r="F732" s="55"/>
      <c r="G732" s="55"/>
      <c r="H732" s="56"/>
      <c r="I732" s="55"/>
      <c r="J732" s="55"/>
      <c r="K732" s="57"/>
      <c r="L732" s="58"/>
      <c r="M732" s="59"/>
      <c r="N732" s="10"/>
      <c r="O732" s="10"/>
      <c r="P732" s="10"/>
      <c r="Q732" s="10"/>
      <c r="R732" s="10"/>
    </row>
    <row r="733" spans="1:18" ht="15.75" customHeight="1" x14ac:dyDescent="0.25">
      <c r="A733" s="10"/>
      <c r="F733" s="55"/>
      <c r="G733" s="55"/>
      <c r="H733" s="56"/>
      <c r="I733" s="55"/>
      <c r="J733" s="55"/>
      <c r="K733" s="57"/>
      <c r="L733" s="58"/>
      <c r="M733" s="59"/>
      <c r="N733" s="10"/>
      <c r="O733" s="10"/>
      <c r="P733" s="10"/>
      <c r="Q733" s="10"/>
      <c r="R733" s="10"/>
    </row>
    <row r="734" spans="1:18" ht="15.75" customHeight="1" x14ac:dyDescent="0.25">
      <c r="A734" s="10"/>
      <c r="F734" s="55"/>
      <c r="G734" s="55"/>
      <c r="H734" s="56"/>
      <c r="I734" s="55"/>
      <c r="J734" s="55"/>
      <c r="K734" s="57"/>
      <c r="L734" s="58"/>
      <c r="M734" s="59"/>
      <c r="N734" s="10"/>
      <c r="O734" s="10"/>
      <c r="P734" s="10"/>
      <c r="Q734" s="10"/>
      <c r="R734" s="10"/>
    </row>
    <row r="735" spans="1:18" ht="15.75" customHeight="1" x14ac:dyDescent="0.25">
      <c r="A735" s="10"/>
      <c r="F735" s="55"/>
      <c r="G735" s="55"/>
      <c r="H735" s="56"/>
      <c r="I735" s="55"/>
      <c r="J735" s="55"/>
      <c r="K735" s="57"/>
      <c r="L735" s="58"/>
      <c r="M735" s="59"/>
      <c r="N735" s="10"/>
      <c r="O735" s="10"/>
      <c r="P735" s="10"/>
      <c r="Q735" s="10"/>
      <c r="R735" s="10"/>
    </row>
    <row r="736" spans="1:18" ht="15.75" customHeight="1" x14ac:dyDescent="0.25">
      <c r="A736" s="10"/>
      <c r="F736" s="55"/>
      <c r="G736" s="55"/>
      <c r="H736" s="56"/>
      <c r="I736" s="55"/>
      <c r="J736" s="55"/>
      <c r="K736" s="57"/>
      <c r="L736" s="58"/>
      <c r="M736" s="59"/>
      <c r="N736" s="10"/>
      <c r="O736" s="10"/>
      <c r="P736" s="10"/>
      <c r="Q736" s="10"/>
      <c r="R736" s="10"/>
    </row>
    <row r="737" spans="1:18" ht="15.75" customHeight="1" x14ac:dyDescent="0.25">
      <c r="A737" s="10"/>
      <c r="F737" s="55"/>
      <c r="G737" s="55"/>
      <c r="H737" s="56"/>
      <c r="I737" s="55"/>
      <c r="J737" s="55"/>
      <c r="K737" s="57"/>
      <c r="L737" s="58"/>
      <c r="M737" s="59"/>
      <c r="N737" s="10"/>
      <c r="O737" s="10"/>
      <c r="P737" s="10"/>
      <c r="Q737" s="10"/>
      <c r="R737" s="10"/>
    </row>
    <row r="738" spans="1:18" ht="15.75" customHeight="1" x14ac:dyDescent="0.25">
      <c r="A738" s="10"/>
      <c r="F738" s="55"/>
      <c r="G738" s="55"/>
      <c r="H738" s="56"/>
      <c r="I738" s="55"/>
      <c r="J738" s="55"/>
      <c r="K738" s="57"/>
      <c r="L738" s="58"/>
      <c r="M738" s="59"/>
      <c r="N738" s="10"/>
      <c r="O738" s="10"/>
      <c r="P738" s="10"/>
      <c r="Q738" s="10"/>
      <c r="R738" s="10"/>
    </row>
    <row r="739" spans="1:18" ht="15.75" customHeight="1" x14ac:dyDescent="0.25">
      <c r="A739" s="10"/>
      <c r="F739" s="55"/>
      <c r="G739" s="55"/>
      <c r="H739" s="56"/>
      <c r="I739" s="55"/>
      <c r="J739" s="55"/>
      <c r="K739" s="57"/>
      <c r="L739" s="58"/>
      <c r="M739" s="59"/>
      <c r="N739" s="10"/>
      <c r="O739" s="10"/>
      <c r="P739" s="10"/>
      <c r="Q739" s="10"/>
      <c r="R739" s="10"/>
    </row>
    <row r="740" spans="1:18" ht="15.75" customHeight="1" x14ac:dyDescent="0.25">
      <c r="A740" s="10"/>
      <c r="F740" s="55"/>
      <c r="G740" s="55"/>
      <c r="H740" s="56"/>
      <c r="I740" s="55"/>
      <c r="J740" s="55"/>
      <c r="K740" s="57"/>
      <c r="L740" s="58"/>
      <c r="M740" s="59"/>
      <c r="N740" s="10"/>
      <c r="O740" s="10"/>
      <c r="P740" s="10"/>
      <c r="Q740" s="10"/>
      <c r="R740" s="10"/>
    </row>
    <row r="741" spans="1:18" ht="15.75" customHeight="1" x14ac:dyDescent="0.25">
      <c r="A741" s="10"/>
      <c r="F741" s="55"/>
      <c r="G741" s="55"/>
      <c r="H741" s="56"/>
      <c r="I741" s="55"/>
      <c r="J741" s="55"/>
      <c r="K741" s="57"/>
      <c r="L741" s="58"/>
      <c r="M741" s="59"/>
      <c r="N741" s="10"/>
      <c r="O741" s="10"/>
      <c r="P741" s="10"/>
      <c r="Q741" s="10"/>
      <c r="R741" s="10"/>
    </row>
    <row r="742" spans="1:18" ht="15.75" customHeight="1" x14ac:dyDescent="0.25">
      <c r="A742" s="10"/>
      <c r="F742" s="55"/>
      <c r="G742" s="55"/>
      <c r="H742" s="56"/>
      <c r="I742" s="55"/>
      <c r="J742" s="55"/>
      <c r="K742" s="57"/>
      <c r="L742" s="58"/>
      <c r="M742" s="59"/>
      <c r="N742" s="10"/>
      <c r="O742" s="10"/>
      <c r="P742" s="10"/>
      <c r="Q742" s="10"/>
      <c r="R742" s="10"/>
    </row>
    <row r="743" spans="1:18" ht="15.75" customHeight="1" x14ac:dyDescent="0.25">
      <c r="A743" s="10"/>
      <c r="F743" s="55"/>
      <c r="G743" s="55"/>
      <c r="H743" s="56"/>
      <c r="I743" s="55"/>
      <c r="J743" s="55"/>
      <c r="K743" s="57"/>
      <c r="L743" s="58"/>
      <c r="M743" s="59"/>
      <c r="N743" s="10"/>
      <c r="O743" s="10"/>
      <c r="P743" s="10"/>
      <c r="Q743" s="10"/>
      <c r="R743" s="10"/>
    </row>
    <row r="744" spans="1:18" ht="15.75" customHeight="1" x14ac:dyDescent="0.25">
      <c r="A744" s="10"/>
      <c r="F744" s="55"/>
      <c r="G744" s="55"/>
      <c r="H744" s="56"/>
      <c r="I744" s="55"/>
      <c r="J744" s="55"/>
      <c r="K744" s="57"/>
      <c r="L744" s="58"/>
      <c r="M744" s="59"/>
      <c r="N744" s="10"/>
      <c r="O744" s="10"/>
      <c r="P744" s="10"/>
      <c r="Q744" s="10"/>
      <c r="R744" s="10"/>
    </row>
    <row r="745" spans="1:18" ht="15.75" customHeight="1" x14ac:dyDescent="0.25">
      <c r="A745" s="10"/>
      <c r="F745" s="55"/>
      <c r="G745" s="55"/>
      <c r="H745" s="56"/>
      <c r="I745" s="55"/>
      <c r="J745" s="55"/>
      <c r="K745" s="57"/>
      <c r="L745" s="58"/>
      <c r="M745" s="59"/>
      <c r="N745" s="10"/>
      <c r="O745" s="10"/>
      <c r="P745" s="10"/>
      <c r="Q745" s="10"/>
      <c r="R745" s="10"/>
    </row>
    <row r="746" spans="1:18" ht="15.75" customHeight="1" x14ac:dyDescent="0.25">
      <c r="A746" s="10"/>
      <c r="F746" s="55"/>
      <c r="G746" s="55"/>
      <c r="H746" s="56"/>
      <c r="I746" s="55"/>
      <c r="J746" s="55"/>
      <c r="K746" s="57"/>
      <c r="L746" s="58"/>
      <c r="M746" s="59"/>
      <c r="N746" s="10"/>
      <c r="O746" s="10"/>
      <c r="P746" s="10"/>
      <c r="Q746" s="10"/>
      <c r="R746" s="10"/>
    </row>
    <row r="747" spans="1:18" ht="15.75" customHeight="1" x14ac:dyDescent="0.25">
      <c r="A747" s="10"/>
      <c r="F747" s="55"/>
      <c r="G747" s="55"/>
      <c r="H747" s="56"/>
      <c r="I747" s="55"/>
      <c r="J747" s="55"/>
      <c r="K747" s="57"/>
      <c r="L747" s="58"/>
      <c r="M747" s="59"/>
      <c r="N747" s="10"/>
      <c r="O747" s="10"/>
      <c r="P747" s="10"/>
      <c r="Q747" s="10"/>
      <c r="R747" s="10"/>
    </row>
    <row r="748" spans="1:18" ht="15.75" customHeight="1" x14ac:dyDescent="0.25">
      <c r="A748" s="10"/>
      <c r="F748" s="55"/>
      <c r="G748" s="55"/>
      <c r="H748" s="56"/>
      <c r="I748" s="55"/>
      <c r="J748" s="55"/>
      <c r="K748" s="57"/>
      <c r="L748" s="58"/>
      <c r="M748" s="59"/>
      <c r="N748" s="10"/>
      <c r="O748" s="10"/>
      <c r="P748" s="10"/>
      <c r="Q748" s="10"/>
      <c r="R748" s="10"/>
    </row>
    <row r="749" spans="1:18" ht="15.75" customHeight="1" x14ac:dyDescent="0.25">
      <c r="A749" s="10"/>
      <c r="F749" s="55"/>
      <c r="G749" s="55"/>
      <c r="H749" s="56"/>
      <c r="I749" s="55"/>
      <c r="J749" s="55"/>
      <c r="K749" s="57"/>
      <c r="L749" s="58"/>
      <c r="M749" s="59"/>
      <c r="N749" s="10"/>
      <c r="O749" s="10"/>
      <c r="P749" s="10"/>
      <c r="Q749" s="10"/>
      <c r="R749" s="10"/>
    </row>
    <row r="750" spans="1:18" ht="15.75" customHeight="1" x14ac:dyDescent="0.25">
      <c r="A750" s="10"/>
      <c r="F750" s="55"/>
      <c r="G750" s="55"/>
      <c r="H750" s="56"/>
      <c r="I750" s="55"/>
      <c r="J750" s="55"/>
      <c r="K750" s="57"/>
      <c r="L750" s="58"/>
      <c r="M750" s="59"/>
      <c r="N750" s="10"/>
      <c r="O750" s="10"/>
      <c r="P750" s="10"/>
      <c r="Q750" s="10"/>
      <c r="R750" s="10"/>
    </row>
    <row r="751" spans="1:18" ht="15.75" customHeight="1" x14ac:dyDescent="0.25">
      <c r="A751" s="10"/>
      <c r="F751" s="55"/>
      <c r="G751" s="55"/>
      <c r="H751" s="56"/>
      <c r="I751" s="55"/>
      <c r="J751" s="55"/>
      <c r="K751" s="57"/>
      <c r="L751" s="58"/>
      <c r="M751" s="59"/>
      <c r="N751" s="10"/>
      <c r="O751" s="10"/>
      <c r="P751" s="10"/>
      <c r="Q751" s="10"/>
      <c r="R751" s="10"/>
    </row>
    <row r="752" spans="1:18" ht="15.75" customHeight="1" x14ac:dyDescent="0.25">
      <c r="A752" s="10"/>
      <c r="F752" s="55"/>
      <c r="G752" s="55"/>
      <c r="H752" s="56"/>
      <c r="I752" s="55"/>
      <c r="J752" s="55"/>
      <c r="K752" s="57"/>
      <c r="L752" s="58"/>
      <c r="M752" s="59"/>
      <c r="N752" s="10"/>
      <c r="O752" s="10"/>
      <c r="P752" s="10"/>
      <c r="Q752" s="10"/>
      <c r="R752" s="10"/>
    </row>
    <row r="753" spans="1:18" ht="15.75" customHeight="1" x14ac:dyDescent="0.25">
      <c r="A753" s="10"/>
      <c r="F753" s="55"/>
      <c r="G753" s="55"/>
      <c r="H753" s="56"/>
      <c r="I753" s="55"/>
      <c r="J753" s="55"/>
      <c r="K753" s="57"/>
      <c r="L753" s="58"/>
      <c r="M753" s="59"/>
      <c r="N753" s="10"/>
      <c r="O753" s="10"/>
      <c r="P753" s="10"/>
      <c r="Q753" s="10"/>
      <c r="R753" s="10"/>
    </row>
    <row r="754" spans="1:18" ht="15.75" customHeight="1" x14ac:dyDescent="0.25">
      <c r="A754" s="10"/>
      <c r="F754" s="55"/>
      <c r="G754" s="55"/>
      <c r="H754" s="56"/>
      <c r="I754" s="55"/>
      <c r="J754" s="55"/>
      <c r="K754" s="57"/>
      <c r="L754" s="58"/>
      <c r="M754" s="59"/>
      <c r="N754" s="10"/>
      <c r="O754" s="10"/>
      <c r="P754" s="10"/>
      <c r="Q754" s="10"/>
      <c r="R754" s="10"/>
    </row>
    <row r="755" spans="1:18" ht="15.75" customHeight="1" x14ac:dyDescent="0.25">
      <c r="A755" s="10"/>
      <c r="F755" s="55"/>
      <c r="G755" s="55"/>
      <c r="H755" s="56"/>
      <c r="I755" s="55"/>
      <c r="J755" s="55"/>
      <c r="K755" s="57"/>
      <c r="L755" s="58"/>
      <c r="M755" s="59"/>
      <c r="N755" s="10"/>
      <c r="O755" s="10"/>
      <c r="P755" s="10"/>
      <c r="Q755" s="10"/>
      <c r="R755" s="10"/>
    </row>
    <row r="756" spans="1:18" ht="15.75" customHeight="1" x14ac:dyDescent="0.25">
      <c r="A756" s="10"/>
      <c r="F756" s="55"/>
      <c r="G756" s="55"/>
      <c r="H756" s="56"/>
      <c r="I756" s="55"/>
      <c r="J756" s="55"/>
      <c r="K756" s="57"/>
      <c r="L756" s="58"/>
      <c r="M756" s="59"/>
      <c r="N756" s="10"/>
      <c r="O756" s="10"/>
      <c r="P756" s="10"/>
      <c r="Q756" s="10"/>
      <c r="R756" s="10"/>
    </row>
    <row r="757" spans="1:18" ht="15.75" customHeight="1" x14ac:dyDescent="0.25">
      <c r="A757" s="10"/>
      <c r="F757" s="55"/>
      <c r="G757" s="55"/>
      <c r="H757" s="56"/>
      <c r="I757" s="55"/>
      <c r="J757" s="55"/>
      <c r="K757" s="57"/>
      <c r="L757" s="58"/>
      <c r="M757" s="59"/>
      <c r="N757" s="10"/>
      <c r="O757" s="10"/>
      <c r="P757" s="10"/>
      <c r="Q757" s="10"/>
      <c r="R757" s="10"/>
    </row>
    <row r="758" spans="1:18" ht="15.75" customHeight="1" x14ac:dyDescent="0.25">
      <c r="A758" s="10"/>
      <c r="F758" s="55"/>
      <c r="G758" s="55"/>
      <c r="H758" s="56"/>
      <c r="I758" s="55"/>
      <c r="J758" s="55"/>
      <c r="K758" s="57"/>
      <c r="L758" s="58"/>
      <c r="M758" s="59"/>
      <c r="N758" s="10"/>
      <c r="O758" s="10"/>
      <c r="P758" s="10"/>
      <c r="Q758" s="10"/>
      <c r="R758" s="10"/>
    </row>
    <row r="759" spans="1:18" ht="15.75" customHeight="1" x14ac:dyDescent="0.25">
      <c r="A759" s="10"/>
      <c r="F759" s="55"/>
      <c r="G759" s="55"/>
      <c r="H759" s="56"/>
      <c r="I759" s="55"/>
      <c r="J759" s="55"/>
      <c r="K759" s="57"/>
      <c r="L759" s="58"/>
      <c r="M759" s="59"/>
      <c r="N759" s="10"/>
      <c r="O759" s="10"/>
      <c r="P759" s="10"/>
      <c r="Q759" s="10"/>
      <c r="R759" s="10"/>
    </row>
    <row r="760" spans="1:18" ht="15.75" customHeight="1" x14ac:dyDescent="0.25">
      <c r="A760" s="10"/>
      <c r="F760" s="55"/>
      <c r="G760" s="55"/>
      <c r="H760" s="56"/>
      <c r="I760" s="55"/>
      <c r="J760" s="55"/>
      <c r="K760" s="57"/>
      <c r="L760" s="58"/>
      <c r="M760" s="59"/>
      <c r="N760" s="10"/>
      <c r="O760" s="10"/>
      <c r="P760" s="10"/>
      <c r="Q760" s="10"/>
      <c r="R760" s="10"/>
    </row>
    <row r="761" spans="1:18" ht="15.75" customHeight="1" x14ac:dyDescent="0.25">
      <c r="A761" s="10"/>
      <c r="F761" s="55"/>
      <c r="G761" s="55"/>
      <c r="H761" s="56"/>
      <c r="I761" s="55"/>
      <c r="J761" s="55"/>
      <c r="K761" s="57"/>
      <c r="L761" s="58"/>
      <c r="M761" s="59"/>
      <c r="N761" s="10"/>
      <c r="O761" s="10"/>
      <c r="P761" s="10"/>
      <c r="Q761" s="10"/>
      <c r="R761" s="10"/>
    </row>
    <row r="762" spans="1:18" ht="15.75" customHeight="1" x14ac:dyDescent="0.25">
      <c r="A762" s="10"/>
      <c r="F762" s="55"/>
      <c r="G762" s="55"/>
      <c r="H762" s="56"/>
      <c r="I762" s="55"/>
      <c r="J762" s="55"/>
      <c r="K762" s="57"/>
      <c r="L762" s="58"/>
      <c r="M762" s="59"/>
      <c r="N762" s="10"/>
      <c r="O762" s="10"/>
      <c r="P762" s="10"/>
      <c r="Q762" s="10"/>
      <c r="R762" s="10"/>
    </row>
    <row r="763" spans="1:18" ht="15.75" customHeight="1" x14ac:dyDescent="0.25">
      <c r="A763" s="10"/>
      <c r="F763" s="55"/>
      <c r="G763" s="55"/>
      <c r="H763" s="56"/>
      <c r="I763" s="55"/>
      <c r="J763" s="55"/>
      <c r="K763" s="57"/>
      <c r="L763" s="58"/>
      <c r="M763" s="59"/>
      <c r="N763" s="10"/>
      <c r="O763" s="10"/>
      <c r="P763" s="10"/>
      <c r="Q763" s="10"/>
      <c r="R763" s="10"/>
    </row>
    <row r="764" spans="1:18" ht="15.75" customHeight="1" x14ac:dyDescent="0.25">
      <c r="A764" s="10"/>
      <c r="F764" s="55"/>
      <c r="G764" s="55"/>
      <c r="H764" s="56"/>
      <c r="I764" s="55"/>
      <c r="J764" s="55"/>
      <c r="K764" s="57"/>
      <c r="L764" s="58"/>
      <c r="M764" s="59"/>
      <c r="N764" s="10"/>
      <c r="O764" s="10"/>
      <c r="P764" s="10"/>
      <c r="Q764" s="10"/>
      <c r="R764" s="10"/>
    </row>
    <row r="765" spans="1:18" ht="15.75" customHeight="1" x14ac:dyDescent="0.25">
      <c r="A765" s="10"/>
      <c r="F765" s="55"/>
      <c r="G765" s="55"/>
      <c r="H765" s="56"/>
      <c r="I765" s="55"/>
      <c r="J765" s="55"/>
      <c r="K765" s="57"/>
      <c r="L765" s="58"/>
      <c r="M765" s="59"/>
      <c r="N765" s="10"/>
      <c r="O765" s="10"/>
      <c r="P765" s="10"/>
      <c r="Q765" s="10"/>
      <c r="R765" s="10"/>
    </row>
    <row r="766" spans="1:18" ht="15.75" customHeight="1" x14ac:dyDescent="0.25">
      <c r="A766" s="10"/>
      <c r="F766" s="55"/>
      <c r="G766" s="55"/>
      <c r="H766" s="56"/>
      <c r="I766" s="55"/>
      <c r="J766" s="55"/>
      <c r="K766" s="57"/>
      <c r="L766" s="58"/>
      <c r="M766" s="59"/>
      <c r="N766" s="10"/>
      <c r="O766" s="10"/>
      <c r="P766" s="10"/>
      <c r="Q766" s="10"/>
      <c r="R766" s="10"/>
    </row>
    <row r="767" spans="1:18" ht="15.75" customHeight="1" x14ac:dyDescent="0.25">
      <c r="A767" s="10"/>
      <c r="F767" s="55"/>
      <c r="G767" s="55"/>
      <c r="H767" s="56"/>
      <c r="I767" s="55"/>
      <c r="J767" s="55"/>
      <c r="K767" s="57"/>
      <c r="L767" s="58"/>
      <c r="M767" s="59"/>
      <c r="N767" s="10"/>
      <c r="O767" s="10"/>
      <c r="P767" s="10"/>
      <c r="Q767" s="10"/>
      <c r="R767" s="10"/>
    </row>
    <row r="768" spans="1:18" ht="15.75" customHeight="1" x14ac:dyDescent="0.25">
      <c r="A768" s="10"/>
      <c r="F768" s="55"/>
      <c r="G768" s="55"/>
      <c r="H768" s="56"/>
      <c r="I768" s="55"/>
      <c r="J768" s="55"/>
      <c r="K768" s="57"/>
      <c r="L768" s="58"/>
      <c r="M768" s="59"/>
      <c r="N768" s="10"/>
      <c r="O768" s="10"/>
      <c r="P768" s="10"/>
      <c r="Q768" s="10"/>
      <c r="R768" s="10"/>
    </row>
    <row r="769" spans="1:18" ht="15.75" customHeight="1" x14ac:dyDescent="0.25">
      <c r="A769" s="10"/>
      <c r="F769" s="55"/>
      <c r="G769" s="55"/>
      <c r="H769" s="56"/>
      <c r="I769" s="55"/>
      <c r="J769" s="55"/>
      <c r="K769" s="57"/>
      <c r="L769" s="58"/>
      <c r="M769" s="59"/>
      <c r="N769" s="10"/>
      <c r="O769" s="10"/>
      <c r="P769" s="10"/>
      <c r="Q769" s="10"/>
      <c r="R769" s="10"/>
    </row>
    <row r="770" spans="1:18" ht="15.75" customHeight="1" x14ac:dyDescent="0.25">
      <c r="A770" s="10"/>
      <c r="F770" s="55"/>
      <c r="G770" s="55"/>
      <c r="H770" s="56"/>
      <c r="I770" s="55"/>
      <c r="J770" s="55"/>
      <c r="K770" s="57"/>
      <c r="L770" s="58"/>
      <c r="M770" s="59"/>
      <c r="N770" s="10"/>
      <c r="O770" s="10"/>
      <c r="P770" s="10"/>
      <c r="Q770" s="10"/>
      <c r="R770" s="10"/>
    </row>
    <row r="771" spans="1:18" ht="15.75" customHeight="1" x14ac:dyDescent="0.25">
      <c r="A771" s="10"/>
      <c r="F771" s="55"/>
      <c r="G771" s="55"/>
      <c r="H771" s="56"/>
      <c r="I771" s="55"/>
      <c r="J771" s="55"/>
      <c r="K771" s="57"/>
      <c r="L771" s="58"/>
      <c r="M771" s="59"/>
      <c r="N771" s="10"/>
      <c r="O771" s="10"/>
      <c r="P771" s="10"/>
      <c r="Q771" s="10"/>
      <c r="R771" s="10"/>
    </row>
    <row r="772" spans="1:18" ht="15.75" customHeight="1" x14ac:dyDescent="0.25">
      <c r="A772" s="10"/>
      <c r="F772" s="55"/>
      <c r="G772" s="55"/>
      <c r="H772" s="56"/>
      <c r="I772" s="55"/>
      <c r="J772" s="55"/>
      <c r="K772" s="57"/>
      <c r="L772" s="58"/>
      <c r="M772" s="59"/>
      <c r="N772" s="10"/>
      <c r="O772" s="10"/>
      <c r="P772" s="10"/>
      <c r="Q772" s="10"/>
      <c r="R772" s="10"/>
    </row>
    <row r="773" spans="1:18" ht="15.75" customHeight="1" x14ac:dyDescent="0.25">
      <c r="A773" s="10"/>
      <c r="F773" s="55"/>
      <c r="G773" s="55"/>
      <c r="H773" s="56"/>
      <c r="I773" s="55"/>
      <c r="J773" s="55"/>
      <c r="K773" s="57"/>
      <c r="L773" s="58"/>
      <c r="M773" s="59"/>
      <c r="N773" s="10"/>
      <c r="O773" s="10"/>
      <c r="P773" s="10"/>
      <c r="Q773" s="10"/>
      <c r="R773" s="10"/>
    </row>
    <row r="774" spans="1:18" ht="15.75" customHeight="1" x14ac:dyDescent="0.25">
      <c r="A774" s="10"/>
      <c r="F774" s="55"/>
      <c r="G774" s="55"/>
      <c r="H774" s="56"/>
      <c r="I774" s="55"/>
      <c r="J774" s="55"/>
      <c r="K774" s="57"/>
      <c r="L774" s="58"/>
      <c r="M774" s="59"/>
      <c r="N774" s="10"/>
      <c r="O774" s="10"/>
      <c r="P774" s="10"/>
      <c r="Q774" s="10"/>
      <c r="R774" s="10"/>
    </row>
    <row r="775" spans="1:18" ht="15.75" customHeight="1" x14ac:dyDescent="0.25">
      <c r="A775" s="10"/>
      <c r="F775" s="55"/>
      <c r="G775" s="55"/>
      <c r="H775" s="56"/>
      <c r="I775" s="55"/>
      <c r="J775" s="55"/>
      <c r="K775" s="57"/>
      <c r="L775" s="58"/>
      <c r="M775" s="59"/>
      <c r="N775" s="10"/>
      <c r="O775" s="10"/>
      <c r="P775" s="10"/>
      <c r="Q775" s="10"/>
      <c r="R775" s="10"/>
    </row>
    <row r="776" spans="1:18" ht="15.75" customHeight="1" x14ac:dyDescent="0.25">
      <c r="A776" s="10"/>
      <c r="F776" s="55"/>
      <c r="G776" s="55"/>
      <c r="H776" s="56"/>
      <c r="I776" s="55"/>
      <c r="J776" s="55"/>
      <c r="K776" s="57"/>
      <c r="L776" s="58"/>
      <c r="M776" s="59"/>
      <c r="N776" s="10"/>
      <c r="O776" s="10"/>
      <c r="P776" s="10"/>
      <c r="Q776" s="10"/>
      <c r="R776" s="10"/>
    </row>
    <row r="777" spans="1:18" ht="15.75" customHeight="1" x14ac:dyDescent="0.25">
      <c r="A777" s="10"/>
      <c r="F777" s="55"/>
      <c r="G777" s="55"/>
      <c r="H777" s="56"/>
      <c r="I777" s="55"/>
      <c r="J777" s="55"/>
      <c r="K777" s="57"/>
      <c r="L777" s="58"/>
      <c r="M777" s="59"/>
      <c r="N777" s="10"/>
      <c r="O777" s="10"/>
      <c r="P777" s="10"/>
      <c r="Q777" s="10"/>
      <c r="R777" s="10"/>
    </row>
    <row r="778" spans="1:18" ht="15.75" customHeight="1" x14ac:dyDescent="0.25">
      <c r="A778" s="10"/>
      <c r="F778" s="55"/>
      <c r="G778" s="55"/>
      <c r="H778" s="56"/>
      <c r="I778" s="55"/>
      <c r="J778" s="55"/>
      <c r="K778" s="57"/>
      <c r="L778" s="58"/>
      <c r="M778" s="59"/>
      <c r="N778" s="10"/>
      <c r="O778" s="10"/>
      <c r="P778" s="10"/>
      <c r="Q778" s="10"/>
      <c r="R778" s="10"/>
    </row>
    <row r="779" spans="1:18" ht="15.75" customHeight="1" x14ac:dyDescent="0.25">
      <c r="A779" s="10"/>
      <c r="F779" s="55"/>
      <c r="G779" s="55"/>
      <c r="H779" s="56"/>
      <c r="I779" s="55"/>
      <c r="J779" s="55"/>
      <c r="K779" s="57"/>
      <c r="L779" s="58"/>
      <c r="M779" s="59"/>
      <c r="N779" s="10"/>
      <c r="O779" s="10"/>
      <c r="P779" s="10"/>
      <c r="Q779" s="10"/>
      <c r="R779" s="10"/>
    </row>
    <row r="780" spans="1:18" ht="15.75" customHeight="1" x14ac:dyDescent="0.25">
      <c r="A780" s="10"/>
      <c r="F780" s="55"/>
      <c r="G780" s="55"/>
      <c r="H780" s="56"/>
      <c r="I780" s="55"/>
      <c r="J780" s="55"/>
      <c r="K780" s="57"/>
      <c r="L780" s="58"/>
      <c r="M780" s="59"/>
      <c r="N780" s="10"/>
      <c r="O780" s="10"/>
      <c r="P780" s="10"/>
      <c r="Q780" s="10"/>
      <c r="R780" s="10"/>
    </row>
    <row r="781" spans="1:18" ht="15.75" customHeight="1" x14ac:dyDescent="0.25">
      <c r="A781" s="10"/>
      <c r="F781" s="55"/>
      <c r="G781" s="55"/>
      <c r="H781" s="56"/>
      <c r="I781" s="55"/>
      <c r="J781" s="55"/>
      <c r="K781" s="57"/>
      <c r="L781" s="58"/>
      <c r="M781" s="59"/>
      <c r="N781" s="10"/>
      <c r="O781" s="10"/>
      <c r="P781" s="10"/>
      <c r="Q781" s="10"/>
      <c r="R781" s="10"/>
    </row>
    <row r="782" spans="1:18" ht="15.75" customHeight="1" x14ac:dyDescent="0.25">
      <c r="A782" s="10"/>
      <c r="F782" s="55"/>
      <c r="G782" s="55"/>
      <c r="H782" s="56"/>
      <c r="I782" s="55"/>
      <c r="J782" s="55"/>
      <c r="K782" s="57"/>
      <c r="L782" s="58"/>
      <c r="M782" s="59"/>
      <c r="N782" s="10"/>
      <c r="O782" s="10"/>
      <c r="P782" s="10"/>
      <c r="Q782" s="10"/>
      <c r="R782" s="10"/>
    </row>
    <row r="783" spans="1:18" ht="15.75" customHeight="1" x14ac:dyDescent="0.25">
      <c r="A783" s="10"/>
      <c r="F783" s="55"/>
      <c r="G783" s="55"/>
      <c r="H783" s="56"/>
      <c r="I783" s="55"/>
      <c r="J783" s="55"/>
      <c r="K783" s="57"/>
      <c r="L783" s="58"/>
      <c r="M783" s="59"/>
      <c r="N783" s="10"/>
      <c r="O783" s="10"/>
      <c r="P783" s="10"/>
      <c r="Q783" s="10"/>
      <c r="R783" s="10"/>
    </row>
    <row r="784" spans="1:18" ht="15.75" customHeight="1" x14ac:dyDescent="0.25">
      <c r="A784" s="10"/>
      <c r="F784" s="55"/>
      <c r="G784" s="55"/>
      <c r="H784" s="56"/>
      <c r="I784" s="55"/>
      <c r="J784" s="55"/>
      <c r="K784" s="57"/>
      <c r="L784" s="58"/>
      <c r="M784" s="59"/>
      <c r="N784" s="10"/>
      <c r="O784" s="10"/>
      <c r="P784" s="10"/>
      <c r="Q784" s="10"/>
      <c r="R784" s="10"/>
    </row>
    <row r="785" spans="1:18" ht="15.75" customHeight="1" x14ac:dyDescent="0.25">
      <c r="A785" s="10"/>
      <c r="F785" s="55"/>
      <c r="G785" s="55"/>
      <c r="H785" s="56"/>
      <c r="I785" s="55"/>
      <c r="J785" s="55"/>
      <c r="K785" s="57"/>
      <c r="L785" s="58"/>
      <c r="M785" s="59"/>
      <c r="N785" s="10"/>
      <c r="O785" s="10"/>
      <c r="P785" s="10"/>
      <c r="Q785" s="10"/>
      <c r="R785" s="10"/>
    </row>
    <row r="786" spans="1:18" ht="15.75" customHeight="1" x14ac:dyDescent="0.25">
      <c r="A786" s="10"/>
      <c r="F786" s="55"/>
      <c r="G786" s="55"/>
      <c r="H786" s="56"/>
      <c r="I786" s="55"/>
      <c r="J786" s="55"/>
      <c r="K786" s="57"/>
      <c r="L786" s="58"/>
      <c r="M786" s="59"/>
      <c r="N786" s="10"/>
      <c r="O786" s="10"/>
      <c r="P786" s="10"/>
      <c r="Q786" s="10"/>
      <c r="R786" s="10"/>
    </row>
    <row r="787" spans="1:18" ht="15.75" customHeight="1" x14ac:dyDescent="0.25">
      <c r="A787" s="10"/>
      <c r="F787" s="55"/>
      <c r="G787" s="55"/>
      <c r="H787" s="56"/>
      <c r="I787" s="55"/>
      <c r="J787" s="55"/>
      <c r="K787" s="57"/>
      <c r="L787" s="58"/>
      <c r="M787" s="59"/>
      <c r="N787" s="10"/>
      <c r="O787" s="10"/>
      <c r="P787" s="10"/>
      <c r="Q787" s="10"/>
      <c r="R787" s="10"/>
    </row>
    <row r="788" spans="1:18" ht="15.75" customHeight="1" x14ac:dyDescent="0.25">
      <c r="A788" s="10"/>
      <c r="F788" s="55"/>
      <c r="G788" s="55"/>
      <c r="H788" s="56"/>
      <c r="I788" s="55"/>
      <c r="J788" s="55"/>
      <c r="K788" s="57"/>
      <c r="L788" s="58"/>
      <c r="M788" s="59"/>
      <c r="N788" s="10"/>
      <c r="O788" s="10"/>
      <c r="P788" s="10"/>
      <c r="Q788" s="10"/>
      <c r="R788" s="10"/>
    </row>
    <row r="789" spans="1:18" ht="15.75" customHeight="1" x14ac:dyDescent="0.25">
      <c r="A789" s="10"/>
      <c r="F789" s="55"/>
      <c r="G789" s="55"/>
      <c r="H789" s="56"/>
      <c r="I789" s="55"/>
      <c r="J789" s="55"/>
      <c r="K789" s="57"/>
      <c r="L789" s="58"/>
      <c r="M789" s="59"/>
      <c r="N789" s="10"/>
      <c r="O789" s="10"/>
      <c r="P789" s="10"/>
      <c r="Q789" s="10"/>
      <c r="R789" s="10"/>
    </row>
    <row r="790" spans="1:18" ht="15.75" customHeight="1" x14ac:dyDescent="0.25">
      <c r="A790" s="10"/>
      <c r="F790" s="55"/>
      <c r="G790" s="55"/>
      <c r="H790" s="56"/>
      <c r="I790" s="55"/>
      <c r="J790" s="55"/>
      <c r="K790" s="57"/>
      <c r="L790" s="58"/>
      <c r="M790" s="59"/>
      <c r="N790" s="10"/>
      <c r="O790" s="10"/>
      <c r="P790" s="10"/>
      <c r="Q790" s="10"/>
      <c r="R790" s="10"/>
    </row>
    <row r="791" spans="1:18" ht="15.75" customHeight="1" x14ac:dyDescent="0.25">
      <c r="A791" s="10"/>
      <c r="F791" s="55"/>
      <c r="G791" s="55"/>
      <c r="H791" s="56"/>
      <c r="I791" s="55"/>
      <c r="J791" s="55"/>
      <c r="K791" s="57"/>
      <c r="L791" s="58"/>
      <c r="M791" s="59"/>
      <c r="N791" s="10"/>
      <c r="O791" s="10"/>
      <c r="P791" s="10"/>
      <c r="Q791" s="10"/>
      <c r="R791" s="10"/>
    </row>
    <row r="792" spans="1:18" ht="15.75" customHeight="1" x14ac:dyDescent="0.25">
      <c r="A792" s="10"/>
      <c r="F792" s="55"/>
      <c r="G792" s="55"/>
      <c r="H792" s="56"/>
      <c r="I792" s="55"/>
      <c r="J792" s="55"/>
      <c r="K792" s="57"/>
      <c r="L792" s="58"/>
      <c r="M792" s="59"/>
      <c r="N792" s="10"/>
      <c r="O792" s="10"/>
      <c r="P792" s="10"/>
      <c r="Q792" s="10"/>
      <c r="R792" s="10"/>
    </row>
    <row r="793" spans="1:18" ht="15.75" customHeight="1" x14ac:dyDescent="0.25">
      <c r="A793" s="10"/>
      <c r="F793" s="55"/>
      <c r="G793" s="55"/>
      <c r="H793" s="56"/>
      <c r="I793" s="55"/>
      <c r="J793" s="55"/>
      <c r="K793" s="57"/>
      <c r="L793" s="58"/>
      <c r="M793" s="59"/>
      <c r="N793" s="10"/>
      <c r="O793" s="10"/>
      <c r="P793" s="10"/>
      <c r="Q793" s="10"/>
      <c r="R793" s="10"/>
    </row>
    <row r="794" spans="1:18" ht="15.75" customHeight="1" x14ac:dyDescent="0.25">
      <c r="A794" s="10"/>
      <c r="F794" s="55"/>
      <c r="G794" s="55"/>
      <c r="H794" s="56"/>
      <c r="I794" s="55"/>
      <c r="J794" s="55"/>
      <c r="K794" s="57"/>
      <c r="L794" s="58"/>
      <c r="M794" s="59"/>
      <c r="N794" s="10"/>
      <c r="O794" s="10"/>
      <c r="P794" s="10"/>
      <c r="Q794" s="10"/>
      <c r="R794" s="10"/>
    </row>
    <row r="795" spans="1:18" ht="15.75" customHeight="1" x14ac:dyDescent="0.25">
      <c r="A795" s="10"/>
      <c r="F795" s="55"/>
      <c r="G795" s="55"/>
      <c r="H795" s="56"/>
      <c r="I795" s="55"/>
      <c r="J795" s="55"/>
      <c r="K795" s="57"/>
      <c r="L795" s="58"/>
      <c r="M795" s="59"/>
      <c r="N795" s="10"/>
      <c r="O795" s="10"/>
      <c r="P795" s="10"/>
      <c r="Q795" s="10"/>
      <c r="R795" s="10"/>
    </row>
    <row r="796" spans="1:18" ht="15.75" customHeight="1" x14ac:dyDescent="0.25">
      <c r="A796" s="10"/>
      <c r="F796" s="55"/>
      <c r="G796" s="55"/>
      <c r="H796" s="56"/>
      <c r="I796" s="55"/>
      <c r="J796" s="55"/>
      <c r="K796" s="57"/>
      <c r="L796" s="58"/>
      <c r="M796" s="59"/>
      <c r="N796" s="10"/>
      <c r="O796" s="10"/>
      <c r="P796" s="10"/>
      <c r="Q796" s="10"/>
      <c r="R796" s="10"/>
    </row>
    <row r="797" spans="1:18" ht="15.75" customHeight="1" x14ac:dyDescent="0.25">
      <c r="A797" s="10"/>
      <c r="F797" s="55"/>
      <c r="G797" s="55"/>
      <c r="H797" s="56"/>
      <c r="I797" s="55"/>
      <c r="J797" s="55"/>
      <c r="K797" s="57"/>
      <c r="L797" s="58"/>
      <c r="M797" s="59"/>
      <c r="N797" s="10"/>
      <c r="O797" s="10"/>
      <c r="P797" s="10"/>
      <c r="Q797" s="10"/>
      <c r="R797" s="10"/>
    </row>
    <row r="798" spans="1:18" ht="15.75" customHeight="1" x14ac:dyDescent="0.25">
      <c r="A798" s="10"/>
      <c r="F798" s="55"/>
      <c r="G798" s="55"/>
      <c r="H798" s="56"/>
      <c r="I798" s="55"/>
      <c r="J798" s="55"/>
      <c r="K798" s="57"/>
      <c r="L798" s="58"/>
      <c r="M798" s="59"/>
      <c r="N798" s="10"/>
      <c r="O798" s="10"/>
      <c r="P798" s="10"/>
      <c r="Q798" s="10"/>
      <c r="R798" s="10"/>
    </row>
    <row r="799" spans="1:18" ht="15.75" customHeight="1" x14ac:dyDescent="0.25">
      <c r="A799" s="10"/>
      <c r="F799" s="55"/>
      <c r="G799" s="55"/>
      <c r="H799" s="56"/>
      <c r="I799" s="55"/>
      <c r="J799" s="55"/>
      <c r="K799" s="57"/>
      <c r="L799" s="58"/>
      <c r="M799" s="59"/>
      <c r="N799" s="10"/>
      <c r="O799" s="10"/>
      <c r="P799" s="10"/>
      <c r="Q799" s="10"/>
      <c r="R799" s="10"/>
    </row>
    <row r="800" spans="1:18" ht="15.75" customHeight="1" x14ac:dyDescent="0.25">
      <c r="A800" s="10"/>
      <c r="F800" s="55"/>
      <c r="G800" s="55"/>
      <c r="H800" s="56"/>
      <c r="I800" s="55"/>
      <c r="J800" s="55"/>
      <c r="K800" s="57"/>
      <c r="L800" s="58"/>
      <c r="M800" s="59"/>
      <c r="N800" s="10"/>
      <c r="O800" s="10"/>
      <c r="P800" s="10"/>
      <c r="Q800" s="10"/>
      <c r="R800" s="10"/>
    </row>
    <row r="801" spans="1:18" ht="15.75" customHeight="1" x14ac:dyDescent="0.25">
      <c r="A801" s="10"/>
      <c r="F801" s="55"/>
      <c r="G801" s="55"/>
      <c r="H801" s="56"/>
      <c r="I801" s="55"/>
      <c r="J801" s="55"/>
      <c r="K801" s="57"/>
      <c r="L801" s="58"/>
      <c r="M801" s="59"/>
      <c r="N801" s="10"/>
      <c r="O801" s="10"/>
      <c r="P801" s="10"/>
      <c r="Q801" s="10"/>
      <c r="R801" s="10"/>
    </row>
    <row r="802" spans="1:18" ht="15.75" customHeight="1" x14ac:dyDescent="0.25">
      <c r="A802" s="10"/>
      <c r="F802" s="55"/>
      <c r="G802" s="55"/>
      <c r="H802" s="56"/>
      <c r="I802" s="55"/>
      <c r="J802" s="55"/>
      <c r="K802" s="57"/>
      <c r="L802" s="58"/>
      <c r="M802" s="59"/>
      <c r="N802" s="10"/>
      <c r="O802" s="10"/>
      <c r="P802" s="10"/>
      <c r="Q802" s="10"/>
      <c r="R802" s="10"/>
    </row>
    <row r="803" spans="1:18" ht="15.75" customHeight="1" x14ac:dyDescent="0.25">
      <c r="A803" s="10"/>
      <c r="F803" s="55"/>
      <c r="G803" s="55"/>
      <c r="H803" s="56"/>
      <c r="I803" s="55"/>
      <c r="J803" s="55"/>
      <c r="K803" s="57"/>
      <c r="L803" s="58"/>
      <c r="M803" s="59"/>
      <c r="N803" s="10"/>
      <c r="O803" s="10"/>
      <c r="P803" s="10"/>
      <c r="Q803" s="10"/>
      <c r="R803" s="10"/>
    </row>
    <row r="804" spans="1:18" ht="15.75" customHeight="1" x14ac:dyDescent="0.25">
      <c r="A804" s="10"/>
      <c r="F804" s="55"/>
      <c r="G804" s="55"/>
      <c r="H804" s="56"/>
      <c r="I804" s="55"/>
      <c r="J804" s="55"/>
      <c r="K804" s="57"/>
      <c r="L804" s="58"/>
      <c r="M804" s="59"/>
      <c r="N804" s="10"/>
      <c r="O804" s="10"/>
      <c r="P804" s="10"/>
      <c r="Q804" s="10"/>
      <c r="R804" s="10"/>
    </row>
    <row r="805" spans="1:18" ht="15.75" customHeight="1" x14ac:dyDescent="0.25">
      <c r="A805" s="10"/>
      <c r="F805" s="55"/>
      <c r="G805" s="55"/>
      <c r="H805" s="56"/>
      <c r="I805" s="55"/>
      <c r="J805" s="55"/>
      <c r="K805" s="57"/>
      <c r="L805" s="58"/>
      <c r="M805" s="59"/>
      <c r="N805" s="10"/>
      <c r="O805" s="10"/>
      <c r="P805" s="10"/>
      <c r="Q805" s="10"/>
      <c r="R805" s="10"/>
    </row>
    <row r="806" spans="1:18" ht="15.75" customHeight="1" x14ac:dyDescent="0.25">
      <c r="A806" s="10"/>
      <c r="F806" s="55"/>
      <c r="G806" s="55"/>
      <c r="H806" s="56"/>
      <c r="I806" s="55"/>
      <c r="J806" s="55"/>
      <c r="K806" s="57"/>
      <c r="L806" s="58"/>
      <c r="M806" s="59"/>
      <c r="N806" s="10"/>
      <c r="O806" s="10"/>
      <c r="P806" s="10"/>
      <c r="Q806" s="10"/>
      <c r="R806" s="10"/>
    </row>
    <row r="807" spans="1:18" ht="15.75" customHeight="1" x14ac:dyDescent="0.25">
      <c r="A807" s="10"/>
      <c r="F807" s="55"/>
      <c r="G807" s="55"/>
      <c r="H807" s="56"/>
      <c r="I807" s="55"/>
      <c r="J807" s="55"/>
      <c r="K807" s="57"/>
      <c r="L807" s="58"/>
      <c r="M807" s="59"/>
      <c r="N807" s="10"/>
      <c r="O807" s="10"/>
      <c r="P807" s="10"/>
      <c r="Q807" s="10"/>
      <c r="R807" s="10"/>
    </row>
    <row r="808" spans="1:18" ht="15.75" customHeight="1" x14ac:dyDescent="0.25">
      <c r="A808" s="10"/>
      <c r="F808" s="55"/>
      <c r="G808" s="55"/>
      <c r="H808" s="56"/>
      <c r="I808" s="55"/>
      <c r="J808" s="55"/>
      <c r="K808" s="57"/>
      <c r="L808" s="58"/>
      <c r="M808" s="59"/>
      <c r="N808" s="10"/>
      <c r="O808" s="10"/>
      <c r="P808" s="10"/>
      <c r="Q808" s="10"/>
      <c r="R808" s="10"/>
    </row>
    <row r="809" spans="1:18" ht="15.75" customHeight="1" x14ac:dyDescent="0.25">
      <c r="A809" s="10"/>
      <c r="F809" s="55"/>
      <c r="G809" s="55"/>
      <c r="H809" s="56"/>
      <c r="I809" s="55"/>
      <c r="J809" s="55"/>
      <c r="K809" s="57"/>
      <c r="L809" s="58"/>
      <c r="M809" s="59"/>
      <c r="N809" s="10"/>
      <c r="O809" s="10"/>
      <c r="P809" s="10"/>
      <c r="Q809" s="10"/>
      <c r="R809" s="10"/>
    </row>
    <row r="810" spans="1:18" ht="15.75" customHeight="1" x14ac:dyDescent="0.25">
      <c r="A810" s="10"/>
      <c r="F810" s="55"/>
      <c r="G810" s="55"/>
      <c r="H810" s="56"/>
      <c r="I810" s="55"/>
      <c r="J810" s="55"/>
      <c r="K810" s="57"/>
      <c r="L810" s="58"/>
      <c r="M810" s="59"/>
      <c r="N810" s="10"/>
      <c r="O810" s="10"/>
      <c r="P810" s="10"/>
      <c r="Q810" s="10"/>
      <c r="R810" s="10"/>
    </row>
    <row r="811" spans="1:18" ht="15.75" customHeight="1" x14ac:dyDescent="0.25">
      <c r="A811" s="10"/>
      <c r="F811" s="55"/>
      <c r="G811" s="55"/>
      <c r="H811" s="56"/>
      <c r="I811" s="55"/>
      <c r="J811" s="55"/>
      <c r="K811" s="57"/>
      <c r="L811" s="58"/>
      <c r="M811" s="59"/>
      <c r="N811" s="10"/>
      <c r="O811" s="10"/>
      <c r="P811" s="10"/>
      <c r="Q811" s="10"/>
      <c r="R811" s="10"/>
    </row>
    <row r="812" spans="1:18" ht="15.75" customHeight="1" x14ac:dyDescent="0.25">
      <c r="A812" s="10"/>
      <c r="F812" s="55"/>
      <c r="G812" s="55"/>
      <c r="H812" s="56"/>
      <c r="I812" s="55"/>
      <c r="J812" s="55"/>
      <c r="K812" s="57"/>
      <c r="L812" s="58"/>
      <c r="M812" s="59"/>
      <c r="N812" s="10"/>
      <c r="O812" s="10"/>
      <c r="P812" s="10"/>
      <c r="Q812" s="10"/>
      <c r="R812" s="10"/>
    </row>
    <row r="813" spans="1:18" ht="15.75" customHeight="1" x14ac:dyDescent="0.25">
      <c r="A813" s="10"/>
      <c r="F813" s="55"/>
      <c r="G813" s="55"/>
      <c r="H813" s="56"/>
      <c r="I813" s="55"/>
      <c r="J813" s="55"/>
      <c r="K813" s="57"/>
      <c r="L813" s="58"/>
      <c r="M813" s="59"/>
      <c r="N813" s="10"/>
      <c r="O813" s="10"/>
      <c r="P813" s="10"/>
      <c r="Q813" s="10"/>
      <c r="R813" s="10"/>
    </row>
    <row r="814" spans="1:18" ht="15.75" customHeight="1" x14ac:dyDescent="0.25">
      <c r="A814" s="10"/>
      <c r="F814" s="55"/>
      <c r="G814" s="55"/>
      <c r="H814" s="56"/>
      <c r="I814" s="55"/>
      <c r="J814" s="55"/>
      <c r="K814" s="57"/>
      <c r="L814" s="58"/>
      <c r="M814" s="59"/>
      <c r="N814" s="10"/>
      <c r="O814" s="10"/>
      <c r="P814" s="10"/>
      <c r="Q814" s="10"/>
      <c r="R814" s="10"/>
    </row>
    <row r="815" spans="1:18" ht="15.75" customHeight="1" x14ac:dyDescent="0.25">
      <c r="A815" s="10"/>
      <c r="F815" s="55"/>
      <c r="G815" s="55"/>
      <c r="H815" s="56"/>
      <c r="I815" s="55"/>
      <c r="J815" s="55"/>
      <c r="K815" s="57"/>
      <c r="L815" s="58"/>
      <c r="M815" s="59"/>
      <c r="N815" s="10"/>
      <c r="O815" s="10"/>
      <c r="P815" s="10"/>
      <c r="Q815" s="10"/>
      <c r="R815" s="10"/>
    </row>
    <row r="816" spans="1:18" ht="15.75" customHeight="1" x14ac:dyDescent="0.25">
      <c r="A816" s="10"/>
      <c r="F816" s="55"/>
      <c r="G816" s="55"/>
      <c r="H816" s="56"/>
      <c r="I816" s="55"/>
      <c r="J816" s="55"/>
      <c r="K816" s="57"/>
      <c r="L816" s="58"/>
      <c r="M816" s="59"/>
      <c r="N816" s="10"/>
      <c r="O816" s="10"/>
      <c r="P816" s="10"/>
      <c r="Q816" s="10"/>
      <c r="R816" s="10"/>
    </row>
    <row r="817" spans="1:18" ht="15.75" customHeight="1" x14ac:dyDescent="0.25">
      <c r="A817" s="10"/>
      <c r="F817" s="55"/>
      <c r="G817" s="55"/>
      <c r="H817" s="56"/>
      <c r="I817" s="55"/>
      <c r="J817" s="55"/>
      <c r="K817" s="57"/>
      <c r="L817" s="58"/>
      <c r="M817" s="59"/>
      <c r="N817" s="10"/>
      <c r="O817" s="10"/>
      <c r="P817" s="10"/>
      <c r="Q817" s="10"/>
      <c r="R817" s="10"/>
    </row>
    <row r="818" spans="1:18" ht="15.75" customHeight="1" x14ac:dyDescent="0.25">
      <c r="A818" s="10"/>
      <c r="F818" s="55"/>
      <c r="G818" s="55"/>
      <c r="H818" s="56"/>
      <c r="I818" s="55"/>
      <c r="J818" s="55"/>
      <c r="K818" s="57"/>
      <c r="L818" s="58"/>
      <c r="M818" s="59"/>
      <c r="N818" s="10"/>
      <c r="O818" s="10"/>
      <c r="P818" s="10"/>
      <c r="Q818" s="10"/>
      <c r="R818" s="10"/>
    </row>
    <row r="819" spans="1:18" ht="15.75" customHeight="1" x14ac:dyDescent="0.25">
      <c r="A819" s="10"/>
      <c r="F819" s="55"/>
      <c r="G819" s="55"/>
      <c r="H819" s="56"/>
      <c r="I819" s="55"/>
      <c r="J819" s="55"/>
      <c r="K819" s="57"/>
      <c r="L819" s="58"/>
      <c r="M819" s="59"/>
      <c r="N819" s="10"/>
      <c r="O819" s="10"/>
      <c r="P819" s="10"/>
      <c r="Q819" s="10"/>
      <c r="R819" s="10"/>
    </row>
    <row r="820" spans="1:18" ht="15.75" customHeight="1" x14ac:dyDescent="0.25">
      <c r="A820" s="10"/>
      <c r="F820" s="55"/>
      <c r="G820" s="55"/>
      <c r="H820" s="56"/>
      <c r="I820" s="55"/>
      <c r="J820" s="55"/>
      <c r="K820" s="57"/>
      <c r="L820" s="58"/>
      <c r="M820" s="59"/>
      <c r="N820" s="10"/>
      <c r="O820" s="10"/>
      <c r="P820" s="10"/>
      <c r="Q820" s="10"/>
      <c r="R820" s="10"/>
    </row>
    <row r="821" spans="1:18" ht="15.75" customHeight="1" x14ac:dyDescent="0.25">
      <c r="A821" s="10"/>
      <c r="F821" s="55"/>
      <c r="G821" s="55"/>
      <c r="H821" s="56"/>
      <c r="I821" s="55"/>
      <c r="J821" s="55"/>
      <c r="K821" s="57"/>
      <c r="L821" s="58"/>
      <c r="M821" s="59"/>
      <c r="N821" s="10"/>
      <c r="O821" s="10"/>
      <c r="P821" s="10"/>
      <c r="Q821" s="10"/>
      <c r="R821" s="10"/>
    </row>
    <row r="822" spans="1:18" ht="15.75" customHeight="1" x14ac:dyDescent="0.25">
      <c r="A822" s="10"/>
      <c r="F822" s="55"/>
      <c r="G822" s="55"/>
      <c r="H822" s="56"/>
      <c r="I822" s="55"/>
      <c r="J822" s="55"/>
      <c r="K822" s="57"/>
      <c r="L822" s="58"/>
      <c r="M822" s="59"/>
      <c r="N822" s="10"/>
      <c r="O822" s="10"/>
      <c r="P822" s="10"/>
      <c r="Q822" s="10"/>
      <c r="R822" s="10"/>
    </row>
    <row r="823" spans="1:18" ht="15.75" customHeight="1" x14ac:dyDescent="0.25">
      <c r="A823" s="10"/>
      <c r="F823" s="55"/>
      <c r="G823" s="55"/>
      <c r="H823" s="56"/>
      <c r="I823" s="55"/>
      <c r="J823" s="55"/>
      <c r="K823" s="57"/>
      <c r="L823" s="58"/>
      <c r="M823" s="59"/>
      <c r="N823" s="10"/>
      <c r="O823" s="10"/>
      <c r="P823" s="10"/>
      <c r="Q823" s="10"/>
      <c r="R823" s="10"/>
    </row>
    <row r="824" spans="1:18" ht="15.75" customHeight="1" x14ac:dyDescent="0.25">
      <c r="A824" s="10"/>
      <c r="F824" s="55"/>
      <c r="G824" s="55"/>
      <c r="H824" s="56"/>
      <c r="I824" s="55"/>
      <c r="J824" s="55"/>
      <c r="K824" s="57"/>
      <c r="L824" s="58"/>
      <c r="M824" s="59"/>
      <c r="N824" s="10"/>
      <c r="O824" s="10"/>
      <c r="P824" s="10"/>
      <c r="Q824" s="10"/>
      <c r="R824" s="10"/>
    </row>
    <row r="825" spans="1:18" ht="15.75" customHeight="1" x14ac:dyDescent="0.25">
      <c r="A825" s="10"/>
      <c r="F825" s="55"/>
      <c r="G825" s="55"/>
      <c r="H825" s="56"/>
      <c r="I825" s="55"/>
      <c r="J825" s="55"/>
      <c r="K825" s="57"/>
      <c r="L825" s="58"/>
      <c r="M825" s="59"/>
      <c r="N825" s="10"/>
      <c r="O825" s="10"/>
      <c r="P825" s="10"/>
      <c r="Q825" s="10"/>
      <c r="R825" s="10"/>
    </row>
    <row r="826" spans="1:18" ht="15.75" customHeight="1" x14ac:dyDescent="0.25">
      <c r="A826" s="10"/>
      <c r="F826" s="55"/>
      <c r="G826" s="55"/>
      <c r="H826" s="56"/>
      <c r="I826" s="55"/>
      <c r="J826" s="55"/>
      <c r="K826" s="57"/>
      <c r="L826" s="58"/>
      <c r="M826" s="59"/>
      <c r="N826" s="10"/>
      <c r="O826" s="10"/>
      <c r="P826" s="10"/>
      <c r="Q826" s="10"/>
      <c r="R826" s="10"/>
    </row>
    <row r="827" spans="1:18" ht="15.75" customHeight="1" x14ac:dyDescent="0.25">
      <c r="A827" s="10"/>
      <c r="F827" s="55"/>
      <c r="G827" s="55"/>
      <c r="H827" s="56"/>
      <c r="I827" s="55"/>
      <c r="J827" s="55"/>
      <c r="K827" s="57"/>
      <c r="L827" s="58"/>
      <c r="M827" s="59"/>
      <c r="N827" s="10"/>
      <c r="O827" s="10"/>
      <c r="P827" s="10"/>
      <c r="Q827" s="10"/>
      <c r="R827" s="10"/>
    </row>
    <row r="828" spans="1:18" ht="15.75" customHeight="1" x14ac:dyDescent="0.25">
      <c r="A828" s="10"/>
      <c r="F828" s="55"/>
      <c r="G828" s="55"/>
      <c r="H828" s="56"/>
      <c r="I828" s="55"/>
      <c r="J828" s="55"/>
      <c r="K828" s="57"/>
      <c r="L828" s="58"/>
      <c r="M828" s="59"/>
      <c r="N828" s="10"/>
      <c r="O828" s="10"/>
      <c r="P828" s="10"/>
      <c r="Q828" s="10"/>
      <c r="R828" s="10"/>
    </row>
    <row r="829" spans="1:18" ht="15.75" customHeight="1" x14ac:dyDescent="0.25">
      <c r="A829" s="10"/>
      <c r="F829" s="55"/>
      <c r="G829" s="55"/>
      <c r="H829" s="56"/>
      <c r="I829" s="55"/>
      <c r="J829" s="55"/>
      <c r="K829" s="57"/>
      <c r="L829" s="58"/>
      <c r="M829" s="59"/>
      <c r="N829" s="10"/>
      <c r="O829" s="10"/>
      <c r="P829" s="10"/>
      <c r="Q829" s="10"/>
      <c r="R829" s="10"/>
    </row>
    <row r="830" spans="1:18" ht="15.75" customHeight="1" x14ac:dyDescent="0.25">
      <c r="A830" s="10"/>
      <c r="F830" s="55"/>
      <c r="G830" s="55"/>
      <c r="H830" s="56"/>
      <c r="I830" s="55"/>
      <c r="J830" s="55"/>
      <c r="K830" s="57"/>
      <c r="L830" s="58"/>
      <c r="M830" s="59"/>
      <c r="N830" s="10"/>
      <c r="O830" s="10"/>
      <c r="P830" s="10"/>
      <c r="Q830" s="10"/>
      <c r="R830" s="10"/>
    </row>
    <row r="831" spans="1:18" ht="15.75" customHeight="1" x14ac:dyDescent="0.25">
      <c r="A831" s="10"/>
      <c r="F831" s="55"/>
      <c r="G831" s="55"/>
      <c r="H831" s="56"/>
      <c r="I831" s="55"/>
      <c r="J831" s="55"/>
      <c r="K831" s="57"/>
      <c r="L831" s="58"/>
      <c r="M831" s="59"/>
      <c r="N831" s="10"/>
      <c r="O831" s="10"/>
      <c r="P831" s="10"/>
      <c r="Q831" s="10"/>
      <c r="R831" s="10"/>
    </row>
    <row r="832" spans="1:18" ht="15.75" customHeight="1" x14ac:dyDescent="0.25">
      <c r="A832" s="10"/>
      <c r="F832" s="55"/>
      <c r="G832" s="55"/>
      <c r="H832" s="56"/>
      <c r="I832" s="55"/>
      <c r="J832" s="55"/>
      <c r="K832" s="57"/>
      <c r="L832" s="58"/>
      <c r="M832" s="59"/>
      <c r="N832" s="10"/>
      <c r="O832" s="10"/>
      <c r="P832" s="10"/>
      <c r="Q832" s="10"/>
      <c r="R832" s="10"/>
    </row>
    <row r="833" spans="1:18" ht="15.75" customHeight="1" x14ac:dyDescent="0.25">
      <c r="A833" s="10"/>
      <c r="F833" s="55"/>
      <c r="G833" s="55"/>
      <c r="H833" s="56"/>
      <c r="I833" s="55"/>
      <c r="J833" s="55"/>
      <c r="K833" s="57"/>
      <c r="L833" s="58"/>
      <c r="M833" s="59"/>
      <c r="N833" s="10"/>
      <c r="O833" s="10"/>
      <c r="P833" s="10"/>
      <c r="Q833" s="10"/>
      <c r="R833" s="10"/>
    </row>
    <row r="834" spans="1:18" ht="15.75" customHeight="1" x14ac:dyDescent="0.25">
      <c r="A834" s="10"/>
      <c r="F834" s="55"/>
      <c r="G834" s="55"/>
      <c r="H834" s="56"/>
      <c r="I834" s="55"/>
      <c r="J834" s="55"/>
      <c r="K834" s="57"/>
      <c r="L834" s="58"/>
      <c r="M834" s="59"/>
      <c r="N834" s="10"/>
      <c r="O834" s="10"/>
      <c r="P834" s="10"/>
      <c r="Q834" s="10"/>
      <c r="R834" s="10"/>
    </row>
    <row r="835" spans="1:18" ht="15.75" customHeight="1" x14ac:dyDescent="0.25">
      <c r="A835" s="10"/>
      <c r="F835" s="55"/>
      <c r="G835" s="55"/>
      <c r="H835" s="56"/>
      <c r="I835" s="55"/>
      <c r="J835" s="55"/>
      <c r="K835" s="57"/>
      <c r="L835" s="58"/>
      <c r="M835" s="59"/>
      <c r="N835" s="10"/>
      <c r="O835" s="10"/>
      <c r="P835" s="10"/>
      <c r="Q835" s="10"/>
      <c r="R835" s="10"/>
    </row>
    <row r="836" spans="1:18" ht="15.75" customHeight="1" x14ac:dyDescent="0.25">
      <c r="A836" s="10"/>
      <c r="F836" s="55"/>
      <c r="G836" s="55"/>
      <c r="H836" s="56"/>
      <c r="I836" s="55"/>
      <c r="J836" s="55"/>
      <c r="K836" s="57"/>
      <c r="L836" s="58"/>
      <c r="M836" s="59"/>
      <c r="N836" s="10"/>
      <c r="O836" s="10"/>
      <c r="P836" s="10"/>
      <c r="Q836" s="10"/>
      <c r="R836" s="10"/>
    </row>
    <row r="837" spans="1:18" ht="15.75" customHeight="1" x14ac:dyDescent="0.25">
      <c r="A837" s="10"/>
      <c r="F837" s="55"/>
      <c r="G837" s="55"/>
      <c r="H837" s="56"/>
      <c r="I837" s="55"/>
      <c r="J837" s="55"/>
      <c r="K837" s="57"/>
      <c r="L837" s="58"/>
      <c r="M837" s="59"/>
      <c r="N837" s="10"/>
      <c r="O837" s="10"/>
      <c r="P837" s="10"/>
      <c r="Q837" s="10"/>
      <c r="R837" s="10"/>
    </row>
    <row r="838" spans="1:18" ht="15.75" customHeight="1" x14ac:dyDescent="0.25">
      <c r="A838" s="10"/>
      <c r="F838" s="55"/>
      <c r="G838" s="55"/>
      <c r="H838" s="56"/>
      <c r="I838" s="55"/>
      <c r="J838" s="55"/>
      <c r="K838" s="57"/>
      <c r="L838" s="58"/>
      <c r="M838" s="59"/>
      <c r="N838" s="10"/>
      <c r="O838" s="10"/>
      <c r="P838" s="10"/>
      <c r="Q838" s="10"/>
      <c r="R838" s="10"/>
    </row>
    <row r="839" spans="1:18" ht="15.75" customHeight="1" x14ac:dyDescent="0.25">
      <c r="A839" s="10"/>
      <c r="F839" s="55"/>
      <c r="G839" s="55"/>
      <c r="H839" s="56"/>
      <c r="I839" s="55"/>
      <c r="J839" s="55"/>
      <c r="K839" s="57"/>
      <c r="L839" s="58"/>
      <c r="M839" s="59"/>
      <c r="N839" s="10"/>
      <c r="O839" s="10"/>
      <c r="P839" s="10"/>
      <c r="Q839" s="10"/>
      <c r="R839" s="10"/>
    </row>
    <row r="840" spans="1:18" ht="15.75" customHeight="1" x14ac:dyDescent="0.25">
      <c r="A840" s="10"/>
      <c r="F840" s="55"/>
      <c r="G840" s="55"/>
      <c r="H840" s="56"/>
      <c r="I840" s="55"/>
      <c r="J840" s="55"/>
      <c r="K840" s="57"/>
      <c r="L840" s="58"/>
      <c r="M840" s="59"/>
      <c r="N840" s="10"/>
      <c r="O840" s="10"/>
      <c r="P840" s="10"/>
      <c r="Q840" s="10"/>
      <c r="R840" s="10"/>
    </row>
    <row r="841" spans="1:18" ht="15.75" customHeight="1" x14ac:dyDescent="0.25">
      <c r="A841" s="10"/>
      <c r="F841" s="55"/>
      <c r="G841" s="55"/>
      <c r="H841" s="56"/>
      <c r="I841" s="55"/>
      <c r="J841" s="55"/>
      <c r="K841" s="57"/>
      <c r="L841" s="58"/>
      <c r="M841" s="59"/>
      <c r="N841" s="10"/>
      <c r="O841" s="10"/>
      <c r="P841" s="10"/>
      <c r="Q841" s="10"/>
      <c r="R841" s="10"/>
    </row>
    <row r="842" spans="1:18" ht="15.75" customHeight="1" x14ac:dyDescent="0.25">
      <c r="A842" s="10"/>
      <c r="F842" s="55"/>
      <c r="G842" s="55"/>
      <c r="H842" s="56"/>
      <c r="I842" s="55"/>
      <c r="J842" s="55"/>
      <c r="K842" s="57"/>
      <c r="L842" s="58"/>
      <c r="M842" s="59"/>
      <c r="N842" s="10"/>
      <c r="O842" s="10"/>
      <c r="P842" s="10"/>
      <c r="Q842" s="10"/>
      <c r="R842" s="10"/>
    </row>
    <row r="843" spans="1:18" ht="15.75" customHeight="1" x14ac:dyDescent="0.25">
      <c r="A843" s="10"/>
      <c r="F843" s="55"/>
      <c r="G843" s="55"/>
      <c r="H843" s="56"/>
      <c r="I843" s="55"/>
      <c r="J843" s="55"/>
      <c r="K843" s="57"/>
      <c r="L843" s="58"/>
      <c r="M843" s="59"/>
      <c r="N843" s="10"/>
      <c r="O843" s="10"/>
      <c r="P843" s="10"/>
      <c r="Q843" s="10"/>
      <c r="R843" s="10"/>
    </row>
    <row r="844" spans="1:18" ht="15.75" customHeight="1" x14ac:dyDescent="0.25">
      <c r="A844" s="10"/>
      <c r="F844" s="55"/>
      <c r="G844" s="55"/>
      <c r="H844" s="56"/>
      <c r="I844" s="55"/>
      <c r="J844" s="55"/>
      <c r="K844" s="57"/>
      <c r="L844" s="58"/>
      <c r="M844" s="59"/>
      <c r="N844" s="10"/>
      <c r="O844" s="10"/>
      <c r="P844" s="10"/>
      <c r="Q844" s="10"/>
      <c r="R844" s="10"/>
    </row>
    <row r="845" spans="1:18" ht="15.75" customHeight="1" x14ac:dyDescent="0.25">
      <c r="A845" s="10"/>
      <c r="F845" s="55"/>
      <c r="G845" s="55"/>
      <c r="H845" s="56"/>
      <c r="I845" s="55"/>
      <c r="J845" s="55"/>
      <c r="K845" s="57"/>
      <c r="L845" s="58"/>
      <c r="M845" s="59"/>
      <c r="N845" s="10"/>
      <c r="O845" s="10"/>
      <c r="P845" s="10"/>
      <c r="Q845" s="10"/>
      <c r="R845" s="10"/>
    </row>
    <row r="846" spans="1:18" ht="15.75" customHeight="1" x14ac:dyDescent="0.25">
      <c r="A846" s="10"/>
      <c r="F846" s="55"/>
      <c r="G846" s="55"/>
      <c r="H846" s="56"/>
      <c r="I846" s="55"/>
      <c r="J846" s="55"/>
      <c r="K846" s="57"/>
      <c r="L846" s="58"/>
      <c r="M846" s="59"/>
      <c r="N846" s="10"/>
      <c r="O846" s="10"/>
      <c r="P846" s="10"/>
      <c r="Q846" s="10"/>
      <c r="R846" s="10"/>
    </row>
    <row r="847" spans="1:18" ht="15.75" customHeight="1" x14ac:dyDescent="0.25">
      <c r="A847" s="10"/>
      <c r="F847" s="55"/>
      <c r="G847" s="55"/>
      <c r="H847" s="56"/>
      <c r="I847" s="55"/>
      <c r="J847" s="55"/>
      <c r="K847" s="57"/>
      <c r="L847" s="58"/>
      <c r="M847" s="59"/>
      <c r="N847" s="10"/>
      <c r="O847" s="10"/>
      <c r="P847" s="10"/>
      <c r="Q847" s="10"/>
      <c r="R847" s="10"/>
    </row>
    <row r="848" spans="1:18" ht="15.75" customHeight="1" x14ac:dyDescent="0.25">
      <c r="A848" s="10"/>
      <c r="F848" s="55"/>
      <c r="G848" s="55"/>
      <c r="H848" s="56"/>
      <c r="I848" s="55"/>
      <c r="J848" s="55"/>
      <c r="K848" s="57"/>
      <c r="L848" s="58"/>
      <c r="M848" s="59"/>
      <c r="N848" s="10"/>
      <c r="O848" s="10"/>
      <c r="P848" s="10"/>
      <c r="Q848" s="10"/>
      <c r="R848" s="10"/>
    </row>
    <row r="849" spans="1:18" ht="15.75" customHeight="1" x14ac:dyDescent="0.25">
      <c r="A849" s="10"/>
      <c r="F849" s="55"/>
      <c r="G849" s="55"/>
      <c r="H849" s="56"/>
      <c r="I849" s="55"/>
      <c r="J849" s="55"/>
      <c r="K849" s="57"/>
      <c r="L849" s="58"/>
      <c r="M849" s="59"/>
      <c r="N849" s="10"/>
      <c r="O849" s="10"/>
      <c r="P849" s="10"/>
      <c r="Q849" s="10"/>
      <c r="R849" s="10"/>
    </row>
    <row r="850" spans="1:18" ht="15.75" customHeight="1" x14ac:dyDescent="0.25">
      <c r="A850" s="10"/>
      <c r="F850" s="55"/>
      <c r="G850" s="55"/>
      <c r="H850" s="56"/>
      <c r="I850" s="55"/>
      <c r="J850" s="55"/>
      <c r="K850" s="57"/>
      <c r="L850" s="58"/>
      <c r="M850" s="59"/>
      <c r="N850" s="10"/>
      <c r="O850" s="10"/>
      <c r="P850" s="10"/>
      <c r="Q850" s="10"/>
      <c r="R850" s="10"/>
    </row>
    <row r="851" spans="1:18" ht="15.75" customHeight="1" x14ac:dyDescent="0.25">
      <c r="A851" s="10"/>
      <c r="F851" s="55"/>
      <c r="G851" s="55"/>
      <c r="H851" s="56"/>
      <c r="I851" s="55"/>
      <c r="J851" s="55"/>
      <c r="K851" s="57"/>
      <c r="L851" s="58"/>
      <c r="M851" s="59"/>
      <c r="N851" s="10"/>
      <c r="O851" s="10"/>
      <c r="P851" s="10"/>
      <c r="Q851" s="10"/>
      <c r="R851" s="10"/>
    </row>
    <row r="852" spans="1:18" ht="15.75" customHeight="1" x14ac:dyDescent="0.25">
      <c r="A852" s="10"/>
      <c r="F852" s="55"/>
      <c r="G852" s="55"/>
      <c r="H852" s="56"/>
      <c r="I852" s="55"/>
      <c r="J852" s="55"/>
      <c r="K852" s="57"/>
      <c r="L852" s="58"/>
      <c r="M852" s="59"/>
      <c r="N852" s="10"/>
      <c r="O852" s="10"/>
      <c r="P852" s="10"/>
      <c r="Q852" s="10"/>
      <c r="R852" s="10"/>
    </row>
    <row r="853" spans="1:18" ht="15.75" customHeight="1" x14ac:dyDescent="0.25">
      <c r="A853" s="10"/>
      <c r="F853" s="55"/>
      <c r="G853" s="55"/>
      <c r="H853" s="56"/>
      <c r="I853" s="55"/>
      <c r="J853" s="55"/>
      <c r="K853" s="57"/>
      <c r="L853" s="58"/>
      <c r="M853" s="59"/>
      <c r="N853" s="10"/>
      <c r="O853" s="10"/>
      <c r="P853" s="10"/>
      <c r="Q853" s="10"/>
      <c r="R853" s="10"/>
    </row>
    <row r="854" spans="1:18" ht="15.75" customHeight="1" x14ac:dyDescent="0.25">
      <c r="A854" s="10"/>
      <c r="F854" s="55"/>
      <c r="G854" s="55"/>
      <c r="H854" s="56"/>
      <c r="I854" s="55"/>
      <c r="J854" s="55"/>
      <c r="K854" s="57"/>
      <c r="L854" s="58"/>
      <c r="M854" s="59"/>
      <c r="N854" s="10"/>
      <c r="O854" s="10"/>
      <c r="P854" s="10"/>
      <c r="Q854" s="10"/>
      <c r="R854" s="10"/>
    </row>
    <row r="855" spans="1:18" ht="15.75" customHeight="1" x14ac:dyDescent="0.25">
      <c r="A855" s="10"/>
      <c r="F855" s="55"/>
      <c r="G855" s="55"/>
      <c r="H855" s="56"/>
      <c r="I855" s="55"/>
      <c r="J855" s="55"/>
      <c r="K855" s="57"/>
      <c r="L855" s="58"/>
      <c r="M855" s="59"/>
      <c r="N855" s="10"/>
      <c r="O855" s="10"/>
      <c r="P855" s="10"/>
      <c r="Q855" s="10"/>
      <c r="R855" s="10"/>
    </row>
    <row r="856" spans="1:18" ht="15.75" customHeight="1" x14ac:dyDescent="0.25">
      <c r="A856" s="10"/>
      <c r="F856" s="55"/>
      <c r="G856" s="55"/>
      <c r="H856" s="56"/>
      <c r="I856" s="55"/>
      <c r="J856" s="55"/>
      <c r="K856" s="57"/>
      <c r="L856" s="58"/>
      <c r="M856" s="59"/>
      <c r="N856" s="10"/>
      <c r="O856" s="10"/>
      <c r="P856" s="10"/>
      <c r="Q856" s="10"/>
      <c r="R856" s="10"/>
    </row>
    <row r="857" spans="1:18" ht="15.75" customHeight="1" x14ac:dyDescent="0.25">
      <c r="A857" s="10"/>
      <c r="F857" s="55"/>
      <c r="G857" s="55"/>
      <c r="H857" s="56"/>
      <c r="I857" s="55"/>
      <c r="J857" s="55"/>
      <c r="K857" s="57"/>
      <c r="L857" s="58"/>
      <c r="M857" s="59"/>
      <c r="N857" s="10"/>
      <c r="O857" s="10"/>
      <c r="P857" s="10"/>
      <c r="Q857" s="10"/>
      <c r="R857" s="10"/>
    </row>
    <row r="858" spans="1:18" ht="15.75" customHeight="1" x14ac:dyDescent="0.25">
      <c r="A858" s="10"/>
      <c r="F858" s="55"/>
      <c r="G858" s="55"/>
      <c r="H858" s="56"/>
      <c r="I858" s="55"/>
      <c r="J858" s="55"/>
      <c r="K858" s="57"/>
      <c r="L858" s="58"/>
      <c r="M858" s="59"/>
      <c r="N858" s="10"/>
      <c r="O858" s="10"/>
      <c r="P858" s="10"/>
      <c r="Q858" s="10"/>
      <c r="R858" s="10"/>
    </row>
    <row r="859" spans="1:18" ht="15.75" customHeight="1" x14ac:dyDescent="0.25">
      <c r="A859" s="10"/>
      <c r="F859" s="55"/>
      <c r="G859" s="55"/>
      <c r="H859" s="56"/>
      <c r="I859" s="55"/>
      <c r="J859" s="55"/>
      <c r="K859" s="57"/>
      <c r="L859" s="58"/>
      <c r="M859" s="59"/>
      <c r="N859" s="10"/>
      <c r="O859" s="10"/>
      <c r="P859" s="10"/>
      <c r="Q859" s="10"/>
      <c r="R859" s="10"/>
    </row>
    <row r="860" spans="1:18" ht="15.75" customHeight="1" x14ac:dyDescent="0.25">
      <c r="A860" s="10"/>
      <c r="F860" s="55"/>
      <c r="G860" s="55"/>
      <c r="H860" s="56"/>
      <c r="I860" s="55"/>
      <c r="J860" s="55"/>
      <c r="K860" s="57"/>
      <c r="L860" s="58"/>
      <c r="M860" s="59"/>
      <c r="N860" s="10"/>
      <c r="O860" s="10"/>
      <c r="P860" s="10"/>
      <c r="Q860" s="10"/>
      <c r="R860" s="10"/>
    </row>
    <row r="861" spans="1:18" ht="15.75" customHeight="1" x14ac:dyDescent="0.25">
      <c r="A861" s="10"/>
      <c r="F861" s="55"/>
      <c r="G861" s="55"/>
      <c r="H861" s="56"/>
      <c r="I861" s="55"/>
      <c r="J861" s="55"/>
      <c r="K861" s="57"/>
      <c r="L861" s="58"/>
      <c r="M861" s="59"/>
      <c r="N861" s="10"/>
      <c r="O861" s="10"/>
      <c r="P861" s="10"/>
      <c r="Q861" s="10"/>
      <c r="R861" s="10"/>
    </row>
    <row r="862" spans="1:18" ht="15.75" customHeight="1" x14ac:dyDescent="0.25">
      <c r="A862" s="10"/>
      <c r="F862" s="55"/>
      <c r="G862" s="55"/>
      <c r="H862" s="56"/>
      <c r="I862" s="55"/>
      <c r="J862" s="55"/>
      <c r="K862" s="57"/>
      <c r="L862" s="58"/>
      <c r="M862" s="59"/>
      <c r="N862" s="10"/>
      <c r="O862" s="10"/>
      <c r="P862" s="10"/>
      <c r="Q862" s="10"/>
      <c r="R862" s="10"/>
    </row>
    <row r="863" spans="1:18" ht="15.75" customHeight="1" x14ac:dyDescent="0.25">
      <c r="A863" s="10"/>
      <c r="F863" s="55"/>
      <c r="G863" s="55"/>
      <c r="H863" s="56"/>
      <c r="I863" s="55"/>
      <c r="J863" s="55"/>
      <c r="K863" s="57"/>
      <c r="L863" s="58"/>
      <c r="M863" s="59"/>
      <c r="N863" s="10"/>
      <c r="O863" s="10"/>
      <c r="P863" s="10"/>
      <c r="Q863" s="10"/>
      <c r="R863" s="10"/>
    </row>
    <row r="864" spans="1:18" ht="15.75" customHeight="1" x14ac:dyDescent="0.25">
      <c r="A864" s="10"/>
      <c r="F864" s="55"/>
      <c r="G864" s="55"/>
      <c r="H864" s="56"/>
      <c r="I864" s="55"/>
      <c r="J864" s="55"/>
      <c r="K864" s="57"/>
      <c r="L864" s="58"/>
      <c r="M864" s="59"/>
      <c r="N864" s="10"/>
      <c r="O864" s="10"/>
      <c r="P864" s="10"/>
      <c r="Q864" s="10"/>
      <c r="R864" s="10"/>
    </row>
    <row r="865" spans="1:18" ht="15.75" customHeight="1" x14ac:dyDescent="0.25">
      <c r="A865" s="10"/>
      <c r="F865" s="55"/>
      <c r="G865" s="55"/>
      <c r="H865" s="56"/>
      <c r="I865" s="55"/>
      <c r="J865" s="55"/>
      <c r="K865" s="57"/>
      <c r="L865" s="58"/>
      <c r="M865" s="59"/>
      <c r="N865" s="10"/>
      <c r="O865" s="10"/>
      <c r="P865" s="10"/>
      <c r="Q865" s="10"/>
      <c r="R865" s="10"/>
    </row>
    <row r="866" spans="1:18" ht="15.75" customHeight="1" x14ac:dyDescent="0.25">
      <c r="A866" s="10"/>
      <c r="F866" s="55"/>
      <c r="G866" s="55"/>
      <c r="H866" s="56"/>
      <c r="I866" s="55"/>
      <c r="J866" s="55"/>
      <c r="K866" s="57"/>
      <c r="L866" s="58"/>
      <c r="M866" s="59"/>
      <c r="N866" s="10"/>
      <c r="O866" s="10"/>
      <c r="P866" s="10"/>
      <c r="Q866" s="10"/>
      <c r="R866" s="10"/>
    </row>
    <row r="867" spans="1:18" ht="15.75" customHeight="1" x14ac:dyDescent="0.25">
      <c r="A867" s="10"/>
      <c r="F867" s="55"/>
      <c r="G867" s="55"/>
      <c r="H867" s="56"/>
      <c r="I867" s="55"/>
      <c r="J867" s="55"/>
      <c r="K867" s="57"/>
      <c r="L867" s="58"/>
      <c r="M867" s="59"/>
      <c r="N867" s="10"/>
      <c r="O867" s="10"/>
      <c r="P867" s="10"/>
      <c r="Q867" s="10"/>
      <c r="R867" s="10"/>
    </row>
    <row r="868" spans="1:18" ht="15.75" customHeight="1" x14ac:dyDescent="0.25">
      <c r="A868" s="10"/>
      <c r="F868" s="55"/>
      <c r="G868" s="55"/>
      <c r="H868" s="56"/>
      <c r="I868" s="55"/>
      <c r="J868" s="55"/>
      <c r="K868" s="57"/>
      <c r="L868" s="58"/>
      <c r="M868" s="59"/>
      <c r="N868" s="10"/>
      <c r="O868" s="10"/>
      <c r="P868" s="10"/>
      <c r="Q868" s="10"/>
      <c r="R868" s="10"/>
    </row>
    <row r="869" spans="1:18" ht="15.75" customHeight="1" x14ac:dyDescent="0.25">
      <c r="A869" s="10"/>
      <c r="F869" s="55"/>
      <c r="G869" s="55"/>
      <c r="H869" s="56"/>
      <c r="I869" s="55"/>
      <c r="J869" s="55"/>
      <c r="K869" s="57"/>
      <c r="L869" s="58"/>
      <c r="M869" s="59"/>
      <c r="N869" s="10"/>
      <c r="O869" s="10"/>
      <c r="P869" s="10"/>
      <c r="Q869" s="10"/>
      <c r="R869" s="10"/>
    </row>
    <row r="870" spans="1:18" ht="15.75" customHeight="1" x14ac:dyDescent="0.25">
      <c r="A870" s="10"/>
      <c r="F870" s="55"/>
      <c r="G870" s="55"/>
      <c r="H870" s="56"/>
      <c r="I870" s="55"/>
      <c r="J870" s="55"/>
      <c r="K870" s="57"/>
      <c r="L870" s="58"/>
      <c r="M870" s="59"/>
      <c r="N870" s="10"/>
      <c r="O870" s="10"/>
      <c r="P870" s="10"/>
      <c r="Q870" s="10"/>
      <c r="R870" s="10"/>
    </row>
    <row r="871" spans="1:18" ht="15.75" customHeight="1" x14ac:dyDescent="0.25">
      <c r="A871" s="10"/>
      <c r="F871" s="55"/>
      <c r="G871" s="55"/>
      <c r="H871" s="56"/>
      <c r="I871" s="55"/>
      <c r="J871" s="55"/>
      <c r="K871" s="57"/>
      <c r="L871" s="58"/>
      <c r="M871" s="59"/>
      <c r="N871" s="10"/>
      <c r="O871" s="10"/>
      <c r="P871" s="10"/>
      <c r="Q871" s="10"/>
      <c r="R871" s="10"/>
    </row>
    <row r="872" spans="1:18" ht="15.75" customHeight="1" x14ac:dyDescent="0.25">
      <c r="A872" s="10"/>
      <c r="F872" s="55"/>
      <c r="G872" s="55"/>
      <c r="H872" s="56"/>
      <c r="I872" s="55"/>
      <c r="J872" s="55"/>
      <c r="K872" s="57"/>
      <c r="L872" s="58"/>
      <c r="M872" s="59"/>
      <c r="N872" s="10"/>
      <c r="O872" s="10"/>
      <c r="P872" s="10"/>
      <c r="Q872" s="10"/>
      <c r="R872" s="10"/>
    </row>
    <row r="873" spans="1:18" ht="15.75" customHeight="1" x14ac:dyDescent="0.25">
      <c r="A873" s="10"/>
      <c r="F873" s="55"/>
      <c r="G873" s="55"/>
      <c r="H873" s="56"/>
      <c r="I873" s="55"/>
      <c r="J873" s="55"/>
      <c r="K873" s="57"/>
      <c r="L873" s="58"/>
      <c r="M873" s="59"/>
      <c r="N873" s="10"/>
      <c r="O873" s="10"/>
      <c r="P873" s="10"/>
      <c r="Q873" s="10"/>
      <c r="R873" s="10"/>
    </row>
    <row r="874" spans="1:18" ht="15.75" customHeight="1" x14ac:dyDescent="0.25">
      <c r="A874" s="10"/>
      <c r="F874" s="55"/>
      <c r="G874" s="55"/>
      <c r="H874" s="56"/>
      <c r="I874" s="55"/>
      <c r="J874" s="55"/>
      <c r="K874" s="57"/>
      <c r="L874" s="58"/>
      <c r="M874" s="59"/>
      <c r="N874" s="10"/>
      <c r="O874" s="10"/>
      <c r="P874" s="10"/>
      <c r="Q874" s="10"/>
      <c r="R874" s="10"/>
    </row>
    <row r="875" spans="1:18" ht="15.75" customHeight="1" x14ac:dyDescent="0.25">
      <c r="A875" s="10"/>
      <c r="F875" s="55"/>
      <c r="G875" s="55"/>
      <c r="H875" s="56"/>
      <c r="I875" s="55"/>
      <c r="J875" s="55"/>
      <c r="K875" s="57"/>
      <c r="L875" s="58"/>
      <c r="M875" s="59"/>
      <c r="N875" s="10"/>
      <c r="O875" s="10"/>
      <c r="P875" s="10"/>
      <c r="Q875" s="10"/>
      <c r="R875" s="10"/>
    </row>
    <row r="876" spans="1:18" ht="15.75" customHeight="1" x14ac:dyDescent="0.25">
      <c r="A876" s="10"/>
      <c r="F876" s="55"/>
      <c r="G876" s="55"/>
      <c r="H876" s="56"/>
      <c r="I876" s="55"/>
      <c r="J876" s="55"/>
      <c r="K876" s="57"/>
      <c r="L876" s="58"/>
      <c r="M876" s="59"/>
      <c r="N876" s="10"/>
      <c r="O876" s="10"/>
      <c r="P876" s="10"/>
      <c r="Q876" s="10"/>
      <c r="R876" s="10"/>
    </row>
    <row r="877" spans="1:18" ht="15.75" customHeight="1" x14ac:dyDescent="0.25">
      <c r="A877" s="10"/>
      <c r="F877" s="55"/>
      <c r="G877" s="55"/>
      <c r="H877" s="56"/>
      <c r="I877" s="55"/>
      <c r="J877" s="55"/>
      <c r="K877" s="57"/>
      <c r="L877" s="58"/>
      <c r="M877" s="59"/>
      <c r="N877" s="10"/>
      <c r="O877" s="10"/>
      <c r="P877" s="10"/>
      <c r="Q877" s="10"/>
      <c r="R877" s="10"/>
    </row>
    <row r="878" spans="1:18" ht="15.75" customHeight="1" x14ac:dyDescent="0.25">
      <c r="A878" s="10"/>
      <c r="F878" s="55"/>
      <c r="G878" s="55"/>
      <c r="H878" s="56"/>
      <c r="I878" s="55"/>
      <c r="J878" s="55"/>
      <c r="K878" s="57"/>
      <c r="L878" s="58"/>
      <c r="M878" s="59"/>
      <c r="N878" s="10"/>
      <c r="O878" s="10"/>
      <c r="P878" s="10"/>
      <c r="Q878" s="10"/>
      <c r="R878" s="10"/>
    </row>
    <row r="879" spans="1:18" ht="15.75" customHeight="1" x14ac:dyDescent="0.25">
      <c r="A879" s="10"/>
      <c r="F879" s="55"/>
      <c r="G879" s="55"/>
      <c r="H879" s="56"/>
      <c r="I879" s="55"/>
      <c r="J879" s="55"/>
      <c r="K879" s="57"/>
      <c r="L879" s="58"/>
      <c r="M879" s="59"/>
      <c r="N879" s="10"/>
      <c r="O879" s="10"/>
      <c r="P879" s="10"/>
      <c r="Q879" s="10"/>
      <c r="R879" s="10"/>
    </row>
    <row r="880" spans="1:18" ht="15.75" customHeight="1" x14ac:dyDescent="0.25">
      <c r="A880" s="10"/>
      <c r="F880" s="55"/>
      <c r="G880" s="55"/>
      <c r="H880" s="56"/>
      <c r="I880" s="55"/>
      <c r="J880" s="55"/>
      <c r="K880" s="57"/>
      <c r="L880" s="58"/>
      <c r="M880" s="59"/>
      <c r="N880" s="10"/>
      <c r="O880" s="10"/>
      <c r="P880" s="10"/>
      <c r="Q880" s="10"/>
      <c r="R880" s="10"/>
    </row>
    <row r="881" spans="1:18" ht="15.75" customHeight="1" x14ac:dyDescent="0.25">
      <c r="A881" s="10"/>
      <c r="F881" s="55"/>
      <c r="G881" s="55"/>
      <c r="H881" s="56"/>
      <c r="I881" s="55"/>
      <c r="J881" s="55"/>
      <c r="K881" s="57"/>
      <c r="L881" s="58"/>
      <c r="M881" s="59"/>
      <c r="N881" s="10"/>
      <c r="O881" s="10"/>
      <c r="P881" s="10"/>
      <c r="Q881" s="10"/>
      <c r="R881" s="10"/>
    </row>
    <row r="882" spans="1:18" ht="15.75" customHeight="1" x14ac:dyDescent="0.25">
      <c r="A882" s="10"/>
      <c r="F882" s="55"/>
      <c r="G882" s="55"/>
      <c r="H882" s="56"/>
      <c r="I882" s="55"/>
      <c r="J882" s="55"/>
      <c r="K882" s="57"/>
      <c r="L882" s="58"/>
      <c r="M882" s="59"/>
      <c r="N882" s="10"/>
      <c r="O882" s="10"/>
      <c r="P882" s="10"/>
      <c r="Q882" s="10"/>
      <c r="R882" s="10"/>
    </row>
    <row r="883" spans="1:18" ht="15.75" customHeight="1" x14ac:dyDescent="0.25">
      <c r="A883" s="10"/>
      <c r="F883" s="55"/>
      <c r="G883" s="55"/>
      <c r="H883" s="56"/>
      <c r="I883" s="55"/>
      <c r="J883" s="55"/>
      <c r="K883" s="57"/>
      <c r="L883" s="58"/>
      <c r="M883" s="59"/>
      <c r="N883" s="10"/>
      <c r="O883" s="10"/>
      <c r="P883" s="10"/>
      <c r="Q883" s="10"/>
      <c r="R883" s="10"/>
    </row>
    <row r="884" spans="1:18" ht="15.75" customHeight="1" x14ac:dyDescent="0.25">
      <c r="A884" s="10"/>
      <c r="F884" s="55"/>
      <c r="G884" s="55"/>
      <c r="H884" s="56"/>
      <c r="I884" s="55"/>
      <c r="J884" s="55"/>
      <c r="K884" s="57"/>
      <c r="L884" s="58"/>
      <c r="M884" s="59"/>
      <c r="N884" s="10"/>
      <c r="O884" s="10"/>
      <c r="P884" s="10"/>
      <c r="Q884" s="10"/>
      <c r="R884" s="10"/>
    </row>
    <row r="885" spans="1:18" ht="15.75" customHeight="1" x14ac:dyDescent="0.25">
      <c r="A885" s="10"/>
      <c r="F885" s="55"/>
      <c r="G885" s="55"/>
      <c r="H885" s="56"/>
      <c r="I885" s="55"/>
      <c r="J885" s="55"/>
      <c r="K885" s="57"/>
      <c r="L885" s="58"/>
      <c r="M885" s="59"/>
      <c r="N885" s="10"/>
      <c r="O885" s="10"/>
      <c r="P885" s="10"/>
      <c r="Q885" s="10"/>
      <c r="R885" s="10"/>
    </row>
    <row r="886" spans="1:18" ht="15.75" customHeight="1" x14ac:dyDescent="0.25">
      <c r="A886" s="10"/>
      <c r="F886" s="55"/>
      <c r="G886" s="55"/>
      <c r="H886" s="56"/>
      <c r="I886" s="55"/>
      <c r="J886" s="55"/>
      <c r="K886" s="57"/>
      <c r="L886" s="58"/>
      <c r="M886" s="59"/>
      <c r="N886" s="10"/>
      <c r="O886" s="10"/>
      <c r="P886" s="10"/>
      <c r="Q886" s="10"/>
      <c r="R886" s="10"/>
    </row>
    <row r="887" spans="1:18" ht="15.75" customHeight="1" x14ac:dyDescent="0.25">
      <c r="A887" s="10"/>
      <c r="F887" s="55"/>
      <c r="G887" s="55"/>
      <c r="H887" s="56"/>
      <c r="I887" s="55"/>
      <c r="J887" s="55"/>
      <c r="K887" s="57"/>
      <c r="L887" s="58"/>
      <c r="M887" s="59"/>
      <c r="N887" s="10"/>
      <c r="O887" s="10"/>
      <c r="P887" s="10"/>
      <c r="Q887" s="10"/>
      <c r="R887" s="10"/>
    </row>
    <row r="888" spans="1:18" ht="15.75" customHeight="1" x14ac:dyDescent="0.25">
      <c r="A888" s="10"/>
      <c r="F888" s="55"/>
      <c r="G888" s="55"/>
      <c r="H888" s="56"/>
      <c r="I888" s="55"/>
      <c r="J888" s="55"/>
      <c r="K888" s="57"/>
      <c r="L888" s="58"/>
      <c r="M888" s="59"/>
      <c r="N888" s="10"/>
      <c r="O888" s="10"/>
      <c r="P888" s="10"/>
      <c r="Q888" s="10"/>
      <c r="R888" s="10"/>
    </row>
    <row r="889" spans="1:18" ht="15.75" customHeight="1" x14ac:dyDescent="0.25">
      <c r="A889" s="10"/>
      <c r="F889" s="55"/>
      <c r="G889" s="55"/>
      <c r="H889" s="56"/>
      <c r="I889" s="55"/>
      <c r="J889" s="55"/>
      <c r="K889" s="57"/>
      <c r="L889" s="58"/>
      <c r="M889" s="59"/>
      <c r="N889" s="10"/>
      <c r="O889" s="10"/>
      <c r="P889" s="10"/>
      <c r="Q889" s="10"/>
      <c r="R889" s="10"/>
    </row>
    <row r="890" spans="1:18" ht="15.75" customHeight="1" x14ac:dyDescent="0.25">
      <c r="A890" s="10"/>
      <c r="F890" s="55"/>
      <c r="G890" s="55"/>
      <c r="H890" s="56"/>
      <c r="I890" s="55"/>
      <c r="J890" s="55"/>
      <c r="K890" s="57"/>
      <c r="L890" s="58"/>
      <c r="M890" s="59"/>
      <c r="N890" s="10"/>
      <c r="O890" s="10"/>
      <c r="P890" s="10"/>
      <c r="Q890" s="10"/>
      <c r="R890" s="10"/>
    </row>
    <row r="891" spans="1:18" ht="15.75" customHeight="1" x14ac:dyDescent="0.25">
      <c r="A891" s="10"/>
      <c r="F891" s="55"/>
      <c r="G891" s="55"/>
      <c r="H891" s="56"/>
      <c r="I891" s="55"/>
      <c r="J891" s="55"/>
      <c r="K891" s="57"/>
      <c r="L891" s="58"/>
      <c r="M891" s="59"/>
      <c r="N891" s="10"/>
      <c r="O891" s="10"/>
      <c r="P891" s="10"/>
      <c r="Q891" s="10"/>
      <c r="R891" s="10"/>
    </row>
    <row r="892" spans="1:18" ht="15.75" customHeight="1" x14ac:dyDescent="0.25">
      <c r="A892" s="10"/>
      <c r="F892" s="55"/>
      <c r="G892" s="55"/>
      <c r="H892" s="56"/>
      <c r="I892" s="55"/>
      <c r="J892" s="55"/>
      <c r="K892" s="57"/>
      <c r="L892" s="58"/>
      <c r="M892" s="59"/>
      <c r="N892" s="10"/>
      <c r="O892" s="10"/>
      <c r="P892" s="10"/>
      <c r="Q892" s="10"/>
      <c r="R892" s="10"/>
    </row>
    <row r="893" spans="1:18" ht="15.75" customHeight="1" x14ac:dyDescent="0.25">
      <c r="A893" s="10"/>
      <c r="F893" s="55"/>
      <c r="G893" s="55"/>
      <c r="H893" s="56"/>
      <c r="I893" s="55"/>
      <c r="J893" s="55"/>
      <c r="K893" s="57"/>
      <c r="L893" s="58"/>
      <c r="M893" s="59"/>
      <c r="N893" s="10"/>
      <c r="O893" s="10"/>
      <c r="P893" s="10"/>
      <c r="Q893" s="10"/>
      <c r="R893" s="10"/>
    </row>
    <row r="894" spans="1:18" ht="15.75" customHeight="1" x14ac:dyDescent="0.25">
      <c r="A894" s="10"/>
      <c r="F894" s="55"/>
      <c r="G894" s="55"/>
      <c r="H894" s="56"/>
      <c r="I894" s="55"/>
      <c r="J894" s="55"/>
      <c r="K894" s="57"/>
      <c r="L894" s="58"/>
      <c r="M894" s="59"/>
      <c r="N894" s="10"/>
      <c r="O894" s="10"/>
      <c r="P894" s="10"/>
      <c r="Q894" s="10"/>
      <c r="R894" s="10"/>
    </row>
    <row r="895" spans="1:18" ht="15.75" customHeight="1" x14ac:dyDescent="0.25">
      <c r="A895" s="10"/>
      <c r="F895" s="55"/>
      <c r="G895" s="55"/>
      <c r="H895" s="56"/>
      <c r="I895" s="55"/>
      <c r="J895" s="55"/>
      <c r="K895" s="57"/>
      <c r="L895" s="58"/>
      <c r="M895" s="59"/>
      <c r="N895" s="10"/>
      <c r="O895" s="10"/>
      <c r="P895" s="10"/>
      <c r="Q895" s="10"/>
      <c r="R895" s="10"/>
    </row>
    <row r="896" spans="1:18" ht="15.75" customHeight="1" x14ac:dyDescent="0.25">
      <c r="A896" s="10"/>
      <c r="F896" s="55"/>
      <c r="G896" s="55"/>
      <c r="H896" s="56"/>
      <c r="I896" s="55"/>
      <c r="J896" s="55"/>
      <c r="K896" s="57"/>
      <c r="L896" s="58"/>
      <c r="M896" s="59"/>
      <c r="N896" s="10"/>
      <c r="O896" s="10"/>
      <c r="P896" s="10"/>
      <c r="Q896" s="10"/>
      <c r="R896" s="10"/>
    </row>
    <row r="897" spans="1:18" ht="15.75" customHeight="1" x14ac:dyDescent="0.25">
      <c r="A897" s="10"/>
      <c r="F897" s="55"/>
      <c r="G897" s="55"/>
      <c r="H897" s="56"/>
      <c r="I897" s="55"/>
      <c r="J897" s="55"/>
      <c r="K897" s="57"/>
      <c r="L897" s="58"/>
      <c r="M897" s="59"/>
      <c r="N897" s="10"/>
      <c r="O897" s="10"/>
      <c r="P897" s="10"/>
      <c r="Q897" s="10"/>
      <c r="R897" s="10"/>
    </row>
    <row r="898" spans="1:18" ht="15.75" customHeight="1" x14ac:dyDescent="0.25">
      <c r="A898" s="10"/>
      <c r="F898" s="55"/>
      <c r="G898" s="55"/>
      <c r="H898" s="56"/>
      <c r="I898" s="55"/>
      <c r="J898" s="55"/>
      <c r="K898" s="57"/>
      <c r="L898" s="58"/>
      <c r="M898" s="59"/>
      <c r="N898" s="10"/>
      <c r="O898" s="10"/>
      <c r="P898" s="10"/>
      <c r="Q898" s="10"/>
      <c r="R898" s="10"/>
    </row>
    <row r="899" spans="1:18" ht="15.75" customHeight="1" x14ac:dyDescent="0.25">
      <c r="A899" s="10"/>
      <c r="F899" s="55"/>
      <c r="G899" s="55"/>
      <c r="H899" s="56"/>
      <c r="I899" s="55"/>
      <c r="J899" s="55"/>
      <c r="K899" s="57"/>
      <c r="L899" s="58"/>
      <c r="M899" s="59"/>
      <c r="N899" s="10"/>
      <c r="O899" s="10"/>
      <c r="P899" s="10"/>
      <c r="Q899" s="10"/>
      <c r="R899" s="10"/>
    </row>
    <row r="900" spans="1:18" ht="15.75" customHeight="1" x14ac:dyDescent="0.25">
      <c r="A900" s="10"/>
      <c r="F900" s="55"/>
      <c r="G900" s="55"/>
      <c r="H900" s="56"/>
      <c r="I900" s="55"/>
      <c r="J900" s="55"/>
      <c r="K900" s="57"/>
      <c r="L900" s="58"/>
      <c r="M900" s="59"/>
      <c r="N900" s="10"/>
      <c r="O900" s="10"/>
      <c r="P900" s="10"/>
      <c r="Q900" s="10"/>
      <c r="R900" s="10"/>
    </row>
    <row r="901" spans="1:18" ht="15.75" customHeight="1" x14ac:dyDescent="0.25">
      <c r="A901" s="10"/>
      <c r="F901" s="55"/>
      <c r="G901" s="55"/>
      <c r="H901" s="56"/>
      <c r="I901" s="55"/>
      <c r="J901" s="55"/>
      <c r="K901" s="57"/>
      <c r="L901" s="58"/>
      <c r="M901" s="59"/>
      <c r="N901" s="10"/>
      <c r="O901" s="10"/>
      <c r="P901" s="10"/>
      <c r="Q901" s="10"/>
      <c r="R901" s="10"/>
    </row>
    <row r="902" spans="1:18" ht="15.75" customHeight="1" x14ac:dyDescent="0.25">
      <c r="A902" s="10"/>
      <c r="F902" s="55"/>
      <c r="G902" s="55"/>
      <c r="H902" s="56"/>
      <c r="I902" s="55"/>
      <c r="J902" s="55"/>
      <c r="K902" s="57"/>
      <c r="L902" s="58"/>
      <c r="M902" s="59"/>
      <c r="N902" s="10"/>
      <c r="O902" s="10"/>
      <c r="P902" s="10"/>
      <c r="Q902" s="10"/>
      <c r="R902" s="10"/>
    </row>
    <row r="903" spans="1:18" ht="15.75" customHeight="1" x14ac:dyDescent="0.25">
      <c r="A903" s="10"/>
      <c r="F903" s="55"/>
      <c r="G903" s="55"/>
      <c r="H903" s="56"/>
      <c r="I903" s="55"/>
      <c r="J903" s="55"/>
      <c r="K903" s="57"/>
      <c r="L903" s="58"/>
      <c r="M903" s="59"/>
      <c r="N903" s="10"/>
      <c r="O903" s="10"/>
      <c r="P903" s="10"/>
      <c r="Q903" s="10"/>
      <c r="R903" s="10"/>
    </row>
    <row r="904" spans="1:18" ht="15.75" customHeight="1" x14ac:dyDescent="0.25">
      <c r="A904" s="10"/>
      <c r="F904" s="55"/>
      <c r="G904" s="55"/>
      <c r="H904" s="56"/>
      <c r="I904" s="55"/>
      <c r="J904" s="55"/>
      <c r="K904" s="57"/>
      <c r="L904" s="58"/>
      <c r="M904" s="59"/>
      <c r="N904" s="10"/>
      <c r="O904" s="10"/>
      <c r="P904" s="10"/>
      <c r="Q904" s="10"/>
      <c r="R904" s="10"/>
    </row>
    <row r="905" spans="1:18" ht="15.75" customHeight="1" x14ac:dyDescent="0.25">
      <c r="A905" s="10"/>
      <c r="F905" s="55"/>
      <c r="G905" s="55"/>
      <c r="H905" s="56"/>
      <c r="I905" s="55"/>
      <c r="J905" s="55"/>
      <c r="K905" s="57"/>
      <c r="L905" s="58"/>
      <c r="M905" s="59"/>
      <c r="N905" s="10"/>
      <c r="O905" s="10"/>
      <c r="P905" s="10"/>
      <c r="Q905" s="10"/>
      <c r="R905" s="10"/>
    </row>
    <row r="906" spans="1:18" ht="15.75" customHeight="1" x14ac:dyDescent="0.25">
      <c r="A906" s="10"/>
      <c r="F906" s="55"/>
      <c r="G906" s="55"/>
      <c r="H906" s="56"/>
      <c r="I906" s="55"/>
      <c r="J906" s="55"/>
      <c r="K906" s="57"/>
      <c r="L906" s="58"/>
      <c r="M906" s="59"/>
      <c r="N906" s="10"/>
      <c r="O906" s="10"/>
      <c r="P906" s="10"/>
      <c r="Q906" s="10"/>
      <c r="R906" s="10"/>
    </row>
    <row r="907" spans="1:18" ht="15.75" customHeight="1" x14ac:dyDescent="0.25">
      <c r="A907" s="10"/>
      <c r="F907" s="55"/>
      <c r="G907" s="55"/>
      <c r="H907" s="56"/>
      <c r="I907" s="55"/>
      <c r="J907" s="55"/>
      <c r="K907" s="57"/>
      <c r="L907" s="58"/>
      <c r="M907" s="59"/>
      <c r="N907" s="10"/>
      <c r="O907" s="10"/>
      <c r="P907" s="10"/>
      <c r="Q907" s="10"/>
      <c r="R907" s="10"/>
    </row>
    <row r="908" spans="1:18" ht="15.75" customHeight="1" x14ac:dyDescent="0.25">
      <c r="A908" s="10"/>
      <c r="F908" s="55"/>
      <c r="G908" s="55"/>
      <c r="H908" s="56"/>
      <c r="I908" s="55"/>
      <c r="J908" s="55"/>
      <c r="K908" s="57"/>
      <c r="L908" s="58"/>
      <c r="M908" s="59"/>
      <c r="N908" s="10"/>
      <c r="O908" s="10"/>
      <c r="P908" s="10"/>
      <c r="Q908" s="10"/>
      <c r="R908" s="10"/>
    </row>
    <row r="909" spans="1:18" ht="15.75" customHeight="1" x14ac:dyDescent="0.25">
      <c r="A909" s="10"/>
      <c r="F909" s="55"/>
      <c r="G909" s="55"/>
      <c r="H909" s="56"/>
      <c r="I909" s="55"/>
      <c r="J909" s="55"/>
      <c r="K909" s="57"/>
      <c r="L909" s="58"/>
      <c r="M909" s="59"/>
      <c r="N909" s="10"/>
      <c r="O909" s="10"/>
      <c r="P909" s="10"/>
      <c r="Q909" s="10"/>
      <c r="R909" s="10"/>
    </row>
    <row r="910" spans="1:18" ht="15.75" customHeight="1" x14ac:dyDescent="0.25">
      <c r="A910" s="10"/>
      <c r="F910" s="55"/>
      <c r="G910" s="55"/>
      <c r="H910" s="56"/>
      <c r="I910" s="55"/>
      <c r="J910" s="55"/>
      <c r="K910" s="57"/>
      <c r="L910" s="58"/>
      <c r="M910" s="59"/>
      <c r="N910" s="10"/>
      <c r="O910" s="10"/>
      <c r="P910" s="10"/>
      <c r="Q910" s="10"/>
      <c r="R910" s="10"/>
    </row>
    <row r="911" spans="1:18" ht="15.75" customHeight="1" x14ac:dyDescent="0.25">
      <c r="A911" s="10"/>
      <c r="F911" s="55"/>
      <c r="G911" s="55"/>
      <c r="H911" s="56"/>
      <c r="I911" s="55"/>
      <c r="J911" s="55"/>
      <c r="K911" s="57"/>
      <c r="L911" s="58"/>
      <c r="M911" s="59"/>
      <c r="N911" s="10"/>
      <c r="O911" s="10"/>
      <c r="P911" s="10"/>
      <c r="Q911" s="10"/>
      <c r="R911" s="10"/>
    </row>
    <row r="912" spans="1:18" ht="15.75" customHeight="1" x14ac:dyDescent="0.25">
      <c r="A912" s="10"/>
      <c r="F912" s="55"/>
      <c r="G912" s="55"/>
      <c r="H912" s="56"/>
      <c r="I912" s="55"/>
      <c r="J912" s="55"/>
      <c r="K912" s="57"/>
      <c r="L912" s="58"/>
      <c r="M912" s="59"/>
      <c r="N912" s="10"/>
      <c r="O912" s="10"/>
      <c r="P912" s="10"/>
      <c r="Q912" s="10"/>
      <c r="R912" s="10"/>
    </row>
    <row r="913" spans="1:18" ht="15.75" customHeight="1" x14ac:dyDescent="0.25">
      <c r="A913" s="10"/>
      <c r="F913" s="55"/>
      <c r="G913" s="55"/>
      <c r="H913" s="56"/>
      <c r="I913" s="55"/>
      <c r="J913" s="55"/>
      <c r="K913" s="57"/>
      <c r="L913" s="58"/>
      <c r="M913" s="59"/>
      <c r="N913" s="10"/>
      <c r="O913" s="10"/>
      <c r="P913" s="10"/>
      <c r="Q913" s="10"/>
      <c r="R913" s="10"/>
    </row>
    <row r="914" spans="1:18" ht="15.75" customHeight="1" x14ac:dyDescent="0.25">
      <c r="A914" s="10"/>
      <c r="F914" s="55"/>
      <c r="G914" s="55"/>
      <c r="H914" s="56"/>
      <c r="I914" s="55"/>
      <c r="J914" s="55"/>
      <c r="K914" s="57"/>
      <c r="L914" s="58"/>
      <c r="M914" s="59"/>
      <c r="N914" s="10"/>
      <c r="O914" s="10"/>
      <c r="P914" s="10"/>
      <c r="Q914" s="10"/>
      <c r="R914" s="10"/>
    </row>
    <row r="915" spans="1:18" ht="15.75" customHeight="1" x14ac:dyDescent="0.25">
      <c r="A915" s="10"/>
      <c r="F915" s="55"/>
      <c r="G915" s="55"/>
      <c r="H915" s="56"/>
      <c r="I915" s="55"/>
      <c r="J915" s="55"/>
      <c r="K915" s="57"/>
      <c r="L915" s="58"/>
      <c r="M915" s="59"/>
      <c r="N915" s="10"/>
      <c r="O915" s="10"/>
      <c r="P915" s="10"/>
      <c r="Q915" s="10"/>
      <c r="R915" s="10"/>
    </row>
    <row r="916" spans="1:18" ht="15.75" customHeight="1" x14ac:dyDescent="0.25">
      <c r="A916" s="10"/>
      <c r="F916" s="55"/>
      <c r="G916" s="55"/>
      <c r="H916" s="56"/>
      <c r="I916" s="55"/>
      <c r="J916" s="55"/>
      <c r="K916" s="57"/>
      <c r="L916" s="58"/>
      <c r="M916" s="59"/>
      <c r="N916" s="10"/>
      <c r="O916" s="10"/>
      <c r="P916" s="10"/>
      <c r="Q916" s="10"/>
      <c r="R916" s="10"/>
    </row>
    <row r="917" spans="1:18" ht="15.75" customHeight="1" x14ac:dyDescent="0.25">
      <c r="A917" s="10"/>
      <c r="F917" s="55"/>
      <c r="G917" s="55"/>
      <c r="H917" s="56"/>
      <c r="I917" s="55"/>
      <c r="J917" s="55"/>
      <c r="K917" s="57"/>
      <c r="L917" s="58"/>
      <c r="M917" s="59"/>
      <c r="N917" s="10"/>
      <c r="O917" s="10"/>
      <c r="P917" s="10"/>
      <c r="Q917" s="10"/>
      <c r="R917" s="10"/>
    </row>
    <row r="918" spans="1:18" ht="15.75" customHeight="1" x14ac:dyDescent="0.25">
      <c r="A918" s="10"/>
      <c r="F918" s="55"/>
      <c r="G918" s="55"/>
      <c r="H918" s="56"/>
      <c r="I918" s="55"/>
      <c r="J918" s="55"/>
      <c r="K918" s="57"/>
      <c r="L918" s="58"/>
      <c r="M918" s="59"/>
      <c r="N918" s="10"/>
      <c r="O918" s="10"/>
      <c r="P918" s="10"/>
      <c r="Q918" s="10"/>
      <c r="R918" s="10"/>
    </row>
    <row r="919" spans="1:18" ht="15.75" customHeight="1" x14ac:dyDescent="0.25">
      <c r="A919" s="10"/>
      <c r="F919" s="55"/>
      <c r="G919" s="55"/>
      <c r="H919" s="56"/>
      <c r="I919" s="55"/>
      <c r="J919" s="55"/>
      <c r="K919" s="57"/>
      <c r="L919" s="58"/>
      <c r="M919" s="59"/>
      <c r="N919" s="10"/>
      <c r="O919" s="10"/>
      <c r="P919" s="10"/>
      <c r="Q919" s="10"/>
      <c r="R919" s="10"/>
    </row>
    <row r="920" spans="1:18" ht="15.75" customHeight="1" x14ac:dyDescent="0.25">
      <c r="A920" s="10"/>
      <c r="F920" s="55"/>
      <c r="G920" s="55"/>
      <c r="H920" s="56"/>
      <c r="I920" s="55"/>
      <c r="J920" s="55"/>
      <c r="K920" s="57"/>
      <c r="L920" s="58"/>
      <c r="M920" s="59"/>
      <c r="N920" s="10"/>
      <c r="O920" s="10"/>
      <c r="P920" s="10"/>
      <c r="Q920" s="10"/>
      <c r="R920" s="10"/>
    </row>
    <row r="921" spans="1:18" ht="15.75" customHeight="1" x14ac:dyDescent="0.25">
      <c r="A921" s="10"/>
      <c r="F921" s="55"/>
      <c r="G921" s="55"/>
      <c r="H921" s="56"/>
      <c r="I921" s="55"/>
      <c r="J921" s="55"/>
      <c r="K921" s="57"/>
      <c r="L921" s="58"/>
      <c r="M921" s="59"/>
      <c r="N921" s="10"/>
      <c r="O921" s="10"/>
      <c r="P921" s="10"/>
      <c r="Q921" s="10"/>
      <c r="R921" s="10"/>
    </row>
    <row r="922" spans="1:18" ht="15.75" customHeight="1" x14ac:dyDescent="0.25">
      <c r="A922" s="10"/>
      <c r="F922" s="55"/>
      <c r="G922" s="55"/>
      <c r="H922" s="56"/>
      <c r="I922" s="55"/>
      <c r="J922" s="55"/>
      <c r="K922" s="57"/>
      <c r="L922" s="58"/>
      <c r="M922" s="59"/>
      <c r="N922" s="10"/>
      <c r="O922" s="10"/>
      <c r="P922" s="10"/>
      <c r="Q922" s="10"/>
      <c r="R922" s="10"/>
    </row>
    <row r="923" spans="1:18" ht="15.75" customHeight="1" x14ac:dyDescent="0.25">
      <c r="A923" s="10"/>
      <c r="F923" s="55"/>
      <c r="G923" s="55"/>
      <c r="H923" s="56"/>
      <c r="I923" s="55"/>
      <c r="J923" s="55"/>
      <c r="K923" s="57"/>
      <c r="L923" s="58"/>
      <c r="M923" s="59"/>
      <c r="N923" s="10"/>
      <c r="O923" s="10"/>
      <c r="P923" s="10"/>
      <c r="Q923" s="10"/>
      <c r="R923" s="10"/>
    </row>
    <row r="924" spans="1:18" ht="15.75" customHeight="1" x14ac:dyDescent="0.25">
      <c r="A924" s="10"/>
      <c r="F924" s="55"/>
      <c r="G924" s="55"/>
      <c r="H924" s="56"/>
      <c r="I924" s="55"/>
      <c r="J924" s="55"/>
      <c r="K924" s="57"/>
      <c r="L924" s="58"/>
      <c r="M924" s="59"/>
      <c r="N924" s="10"/>
      <c r="O924" s="10"/>
      <c r="P924" s="10"/>
      <c r="Q924" s="10"/>
      <c r="R924" s="10"/>
    </row>
    <row r="925" spans="1:18" ht="15.75" customHeight="1" x14ac:dyDescent="0.25">
      <c r="A925" s="10"/>
      <c r="F925" s="55"/>
      <c r="G925" s="55"/>
      <c r="H925" s="56"/>
      <c r="I925" s="55"/>
      <c r="J925" s="55"/>
      <c r="K925" s="57"/>
      <c r="L925" s="58"/>
      <c r="M925" s="59"/>
      <c r="N925" s="10"/>
      <c r="O925" s="10"/>
      <c r="P925" s="10"/>
      <c r="Q925" s="10"/>
      <c r="R925" s="10"/>
    </row>
    <row r="926" spans="1:18" ht="15.75" customHeight="1" x14ac:dyDescent="0.25">
      <c r="A926" s="10"/>
      <c r="F926" s="55"/>
      <c r="G926" s="55"/>
      <c r="H926" s="56"/>
      <c r="I926" s="55"/>
      <c r="J926" s="55"/>
      <c r="K926" s="57"/>
      <c r="L926" s="58"/>
      <c r="M926" s="59"/>
      <c r="N926" s="10"/>
      <c r="O926" s="10"/>
      <c r="P926" s="10"/>
      <c r="Q926" s="10"/>
      <c r="R926" s="10"/>
    </row>
    <row r="927" spans="1:18" ht="15.75" customHeight="1" x14ac:dyDescent="0.25">
      <c r="A927" s="10"/>
      <c r="F927" s="55"/>
      <c r="G927" s="55"/>
      <c r="H927" s="56"/>
      <c r="I927" s="55"/>
      <c r="J927" s="55"/>
      <c r="K927" s="57"/>
      <c r="L927" s="58"/>
      <c r="M927" s="59"/>
      <c r="N927" s="10"/>
      <c r="O927" s="10"/>
      <c r="P927" s="10"/>
      <c r="Q927" s="10"/>
      <c r="R927" s="10"/>
    </row>
    <row r="928" spans="1:18" ht="15.75" customHeight="1" x14ac:dyDescent="0.25">
      <c r="A928" s="10"/>
      <c r="F928" s="55"/>
      <c r="G928" s="55"/>
      <c r="H928" s="56"/>
      <c r="I928" s="55"/>
      <c r="J928" s="55"/>
      <c r="K928" s="57"/>
      <c r="L928" s="58"/>
      <c r="M928" s="59"/>
      <c r="N928" s="10"/>
      <c r="O928" s="10"/>
      <c r="P928" s="10"/>
      <c r="Q928" s="10"/>
      <c r="R928" s="10"/>
    </row>
    <row r="929" spans="1:18" ht="15.75" customHeight="1" x14ac:dyDescent="0.25">
      <c r="A929" s="10"/>
      <c r="F929" s="55"/>
      <c r="G929" s="55"/>
      <c r="H929" s="56"/>
      <c r="I929" s="55"/>
      <c r="J929" s="55"/>
      <c r="K929" s="57"/>
      <c r="L929" s="58"/>
      <c r="M929" s="59"/>
      <c r="N929" s="10"/>
      <c r="O929" s="10"/>
      <c r="P929" s="10"/>
      <c r="Q929" s="10"/>
      <c r="R929" s="10"/>
    </row>
    <row r="930" spans="1:18" ht="15.75" customHeight="1" x14ac:dyDescent="0.25">
      <c r="A930" s="10"/>
      <c r="F930" s="55"/>
      <c r="G930" s="55"/>
      <c r="H930" s="56"/>
      <c r="I930" s="55"/>
      <c r="J930" s="55"/>
      <c r="K930" s="57"/>
      <c r="L930" s="58"/>
      <c r="M930" s="59"/>
      <c r="N930" s="10"/>
      <c r="O930" s="10"/>
      <c r="P930" s="10"/>
      <c r="Q930" s="10"/>
      <c r="R930" s="10"/>
    </row>
    <row r="931" spans="1:18" ht="15.75" customHeight="1" x14ac:dyDescent="0.25">
      <c r="A931" s="10"/>
      <c r="F931" s="55"/>
      <c r="G931" s="55"/>
      <c r="H931" s="56"/>
      <c r="I931" s="55"/>
      <c r="J931" s="55"/>
      <c r="K931" s="57"/>
      <c r="L931" s="58"/>
      <c r="M931" s="59"/>
      <c r="N931" s="10"/>
      <c r="O931" s="10"/>
      <c r="P931" s="10"/>
      <c r="Q931" s="10"/>
      <c r="R931" s="10"/>
    </row>
    <row r="932" spans="1:18" ht="15.75" customHeight="1" x14ac:dyDescent="0.25">
      <c r="A932" s="10"/>
      <c r="F932" s="55"/>
      <c r="G932" s="55"/>
      <c r="H932" s="56"/>
      <c r="I932" s="55"/>
      <c r="J932" s="55"/>
      <c r="K932" s="57"/>
      <c r="L932" s="58"/>
      <c r="M932" s="59"/>
      <c r="N932" s="10"/>
      <c r="O932" s="10"/>
      <c r="P932" s="10"/>
      <c r="Q932" s="10"/>
      <c r="R932" s="10"/>
    </row>
    <row r="933" spans="1:18" ht="15.75" customHeight="1" x14ac:dyDescent="0.25">
      <c r="A933" s="10"/>
      <c r="F933" s="55"/>
      <c r="G933" s="55"/>
      <c r="H933" s="56"/>
      <c r="I933" s="55"/>
      <c r="J933" s="55"/>
      <c r="K933" s="57"/>
      <c r="L933" s="58"/>
      <c r="M933" s="59"/>
      <c r="N933" s="10"/>
      <c r="O933" s="10"/>
      <c r="P933" s="10"/>
      <c r="Q933" s="10"/>
      <c r="R933" s="10"/>
    </row>
    <row r="934" spans="1:18" ht="15.75" customHeight="1" x14ac:dyDescent="0.25">
      <c r="A934" s="10"/>
      <c r="F934" s="55"/>
      <c r="G934" s="55"/>
      <c r="H934" s="56"/>
      <c r="I934" s="55"/>
      <c r="J934" s="55"/>
      <c r="K934" s="57"/>
      <c r="L934" s="58"/>
      <c r="M934" s="59"/>
      <c r="N934" s="10"/>
      <c r="O934" s="10"/>
      <c r="P934" s="10"/>
      <c r="Q934" s="10"/>
      <c r="R934" s="10"/>
    </row>
    <row r="935" spans="1:18" ht="15.75" customHeight="1" x14ac:dyDescent="0.25">
      <c r="A935" s="10"/>
      <c r="F935" s="55"/>
      <c r="G935" s="55"/>
      <c r="H935" s="56"/>
      <c r="I935" s="55"/>
      <c r="J935" s="55"/>
      <c r="K935" s="57"/>
      <c r="L935" s="58"/>
      <c r="M935" s="59"/>
      <c r="N935" s="10"/>
      <c r="O935" s="10"/>
      <c r="P935" s="10"/>
      <c r="Q935" s="10"/>
      <c r="R935" s="10"/>
    </row>
    <row r="936" spans="1:18" ht="15.75" customHeight="1" x14ac:dyDescent="0.25">
      <c r="A936" s="10"/>
      <c r="F936" s="55"/>
      <c r="G936" s="55"/>
      <c r="H936" s="56"/>
      <c r="I936" s="55"/>
      <c r="J936" s="55"/>
      <c r="K936" s="57"/>
      <c r="L936" s="58"/>
      <c r="M936" s="59"/>
      <c r="N936" s="10"/>
      <c r="O936" s="10"/>
      <c r="P936" s="10"/>
      <c r="Q936" s="10"/>
      <c r="R936" s="10"/>
    </row>
    <row r="937" spans="1:18" ht="15.75" customHeight="1" x14ac:dyDescent="0.25">
      <c r="A937" s="10"/>
      <c r="F937" s="55"/>
      <c r="G937" s="55"/>
      <c r="H937" s="56"/>
      <c r="I937" s="55"/>
      <c r="J937" s="55"/>
      <c r="K937" s="57"/>
      <c r="L937" s="58"/>
      <c r="M937" s="59"/>
      <c r="N937" s="10"/>
      <c r="O937" s="10"/>
      <c r="P937" s="10"/>
      <c r="Q937" s="10"/>
      <c r="R937" s="10"/>
    </row>
    <row r="938" spans="1:18" ht="15.75" customHeight="1" x14ac:dyDescent="0.25">
      <c r="A938" s="10"/>
      <c r="F938" s="55"/>
      <c r="G938" s="55"/>
      <c r="H938" s="56"/>
      <c r="I938" s="55"/>
      <c r="J938" s="55"/>
      <c r="K938" s="57"/>
      <c r="L938" s="58"/>
      <c r="M938" s="59"/>
      <c r="N938" s="10"/>
      <c r="O938" s="10"/>
      <c r="P938" s="10"/>
      <c r="Q938" s="10"/>
      <c r="R938" s="10"/>
    </row>
    <row r="939" spans="1:18" ht="15.75" customHeight="1" x14ac:dyDescent="0.25">
      <c r="A939" s="10"/>
      <c r="F939" s="55"/>
      <c r="G939" s="55"/>
      <c r="H939" s="56"/>
      <c r="I939" s="55"/>
      <c r="J939" s="55"/>
      <c r="K939" s="57"/>
      <c r="L939" s="58"/>
      <c r="M939" s="59"/>
      <c r="N939" s="10"/>
      <c r="O939" s="10"/>
      <c r="P939" s="10"/>
      <c r="Q939" s="10"/>
      <c r="R939" s="10"/>
    </row>
    <row r="940" spans="1:18" ht="15.75" customHeight="1" x14ac:dyDescent="0.25">
      <c r="A940" s="10"/>
      <c r="F940" s="55"/>
      <c r="G940" s="55"/>
      <c r="H940" s="56"/>
      <c r="I940" s="55"/>
      <c r="J940" s="55"/>
      <c r="K940" s="57"/>
      <c r="L940" s="58"/>
      <c r="M940" s="59"/>
      <c r="N940" s="10"/>
      <c r="O940" s="10"/>
      <c r="P940" s="10"/>
      <c r="Q940" s="10"/>
      <c r="R940" s="10"/>
    </row>
    <row r="941" spans="1:18" ht="15.75" customHeight="1" x14ac:dyDescent="0.25">
      <c r="A941" s="10"/>
      <c r="F941" s="55"/>
      <c r="G941" s="55"/>
      <c r="H941" s="56"/>
      <c r="I941" s="55"/>
      <c r="J941" s="55"/>
      <c r="K941" s="57"/>
      <c r="L941" s="58"/>
      <c r="M941" s="59"/>
      <c r="N941" s="10"/>
      <c r="O941" s="10"/>
      <c r="P941" s="10"/>
      <c r="Q941" s="10"/>
      <c r="R941" s="10"/>
    </row>
    <row r="942" spans="1:18" ht="15.75" customHeight="1" x14ac:dyDescent="0.25">
      <c r="A942" s="10"/>
      <c r="F942" s="55"/>
      <c r="G942" s="55"/>
      <c r="H942" s="56"/>
      <c r="I942" s="55"/>
      <c r="J942" s="55"/>
      <c r="K942" s="57"/>
      <c r="L942" s="58"/>
      <c r="M942" s="59"/>
      <c r="N942" s="10"/>
      <c r="O942" s="10"/>
      <c r="P942" s="10"/>
      <c r="Q942" s="10"/>
      <c r="R942" s="10"/>
    </row>
    <row r="943" spans="1:18" ht="15.75" customHeight="1" x14ac:dyDescent="0.25">
      <c r="A943" s="10"/>
      <c r="F943" s="55"/>
      <c r="G943" s="55"/>
      <c r="H943" s="56"/>
      <c r="I943" s="55"/>
      <c r="J943" s="55"/>
      <c r="K943" s="57"/>
      <c r="L943" s="58"/>
      <c r="M943" s="59"/>
      <c r="N943" s="10"/>
      <c r="O943" s="10"/>
      <c r="P943" s="10"/>
      <c r="Q943" s="10"/>
      <c r="R943" s="10"/>
    </row>
    <row r="944" spans="1:18" ht="15.75" customHeight="1" x14ac:dyDescent="0.25">
      <c r="A944" s="10"/>
      <c r="F944" s="55"/>
      <c r="G944" s="55"/>
      <c r="H944" s="56"/>
      <c r="I944" s="55"/>
      <c r="J944" s="55"/>
      <c r="K944" s="57"/>
      <c r="L944" s="58"/>
      <c r="M944" s="59"/>
      <c r="N944" s="10"/>
      <c r="O944" s="10"/>
      <c r="P944" s="10"/>
      <c r="Q944" s="10"/>
      <c r="R944" s="10"/>
    </row>
    <row r="945" spans="1:18" ht="15.75" customHeight="1" x14ac:dyDescent="0.25">
      <c r="A945" s="10"/>
      <c r="F945" s="55"/>
      <c r="G945" s="55"/>
      <c r="H945" s="56"/>
      <c r="I945" s="55"/>
      <c r="J945" s="55"/>
      <c r="K945" s="57"/>
      <c r="L945" s="58"/>
      <c r="M945" s="59"/>
      <c r="N945" s="10"/>
      <c r="O945" s="10"/>
      <c r="P945" s="10"/>
      <c r="Q945" s="10"/>
      <c r="R945" s="10"/>
    </row>
    <row r="946" spans="1:18" ht="15.75" customHeight="1" x14ac:dyDescent="0.25">
      <c r="A946" s="10"/>
      <c r="F946" s="55"/>
      <c r="G946" s="55"/>
      <c r="H946" s="56"/>
      <c r="I946" s="55"/>
      <c r="J946" s="55"/>
      <c r="K946" s="57"/>
      <c r="L946" s="58"/>
      <c r="M946" s="59"/>
      <c r="N946" s="10"/>
      <c r="O946" s="10"/>
      <c r="P946" s="10"/>
      <c r="Q946" s="10"/>
      <c r="R946" s="10"/>
    </row>
    <row r="947" spans="1:18" ht="15.75" customHeight="1" x14ac:dyDescent="0.25">
      <c r="A947" s="10"/>
      <c r="F947" s="55"/>
      <c r="G947" s="55"/>
      <c r="H947" s="56"/>
      <c r="I947" s="55"/>
      <c r="J947" s="55"/>
      <c r="K947" s="57"/>
      <c r="L947" s="58"/>
      <c r="M947" s="59"/>
      <c r="N947" s="10"/>
      <c r="O947" s="10"/>
      <c r="P947" s="10"/>
      <c r="Q947" s="10"/>
      <c r="R947" s="10"/>
    </row>
    <row r="948" spans="1:18" ht="15.75" customHeight="1" x14ac:dyDescent="0.25">
      <c r="A948" s="10"/>
      <c r="F948" s="55"/>
      <c r="G948" s="55"/>
      <c r="H948" s="56"/>
      <c r="I948" s="55"/>
      <c r="J948" s="55"/>
      <c r="K948" s="57"/>
      <c r="L948" s="58"/>
      <c r="M948" s="59"/>
      <c r="N948" s="10"/>
      <c r="O948" s="10"/>
      <c r="P948" s="10"/>
      <c r="Q948" s="10"/>
      <c r="R948" s="10"/>
    </row>
    <row r="949" spans="1:18" ht="15.75" customHeight="1" x14ac:dyDescent="0.25">
      <c r="A949" s="10"/>
      <c r="F949" s="55"/>
      <c r="G949" s="55"/>
      <c r="H949" s="56"/>
      <c r="I949" s="55"/>
      <c r="J949" s="55"/>
      <c r="K949" s="57"/>
      <c r="L949" s="58"/>
      <c r="M949" s="59"/>
      <c r="N949" s="10"/>
      <c r="O949" s="10"/>
      <c r="P949" s="10"/>
      <c r="Q949" s="10"/>
      <c r="R949" s="10"/>
    </row>
    <row r="950" spans="1:18" ht="15.75" customHeight="1" x14ac:dyDescent="0.25">
      <c r="A950" s="10"/>
      <c r="F950" s="55"/>
      <c r="G950" s="55"/>
      <c r="H950" s="56"/>
      <c r="I950" s="55"/>
      <c r="J950" s="55"/>
      <c r="K950" s="57"/>
      <c r="L950" s="58"/>
      <c r="M950" s="59"/>
      <c r="N950" s="10"/>
      <c r="O950" s="10"/>
      <c r="P950" s="10"/>
      <c r="Q950" s="10"/>
      <c r="R950" s="10"/>
    </row>
    <row r="951" spans="1:18" ht="15.75" customHeight="1" x14ac:dyDescent="0.25">
      <c r="A951" s="10"/>
      <c r="F951" s="55"/>
      <c r="G951" s="55"/>
      <c r="H951" s="56"/>
      <c r="I951" s="55"/>
      <c r="J951" s="55"/>
      <c r="K951" s="57"/>
      <c r="L951" s="58"/>
      <c r="M951" s="59"/>
      <c r="N951" s="10"/>
      <c r="O951" s="10"/>
      <c r="P951" s="10"/>
      <c r="Q951" s="10"/>
      <c r="R951" s="10"/>
    </row>
    <row r="952" spans="1:18" ht="15.75" customHeight="1" x14ac:dyDescent="0.25">
      <c r="A952" s="10"/>
      <c r="F952" s="55"/>
      <c r="G952" s="55"/>
      <c r="H952" s="56"/>
      <c r="I952" s="55"/>
      <c r="J952" s="55"/>
      <c r="K952" s="57"/>
      <c r="L952" s="58"/>
      <c r="M952" s="59"/>
      <c r="N952" s="10"/>
      <c r="O952" s="10"/>
      <c r="P952" s="10"/>
      <c r="Q952" s="10"/>
      <c r="R952" s="10"/>
    </row>
    <row r="953" spans="1:18" ht="15.75" customHeight="1" x14ac:dyDescent="0.25">
      <c r="A953" s="10"/>
      <c r="F953" s="55"/>
      <c r="G953" s="55"/>
      <c r="H953" s="56"/>
      <c r="I953" s="55"/>
      <c r="J953" s="55"/>
      <c r="K953" s="57"/>
      <c r="L953" s="58"/>
      <c r="M953" s="59"/>
      <c r="N953" s="10"/>
      <c r="O953" s="10"/>
      <c r="P953" s="10"/>
      <c r="Q953" s="10"/>
      <c r="R953" s="10"/>
    </row>
    <row r="954" spans="1:18" ht="15.75" customHeight="1" x14ac:dyDescent="0.25">
      <c r="A954" s="10"/>
      <c r="F954" s="55"/>
      <c r="G954" s="55"/>
      <c r="H954" s="56"/>
      <c r="I954" s="55"/>
      <c r="J954" s="55"/>
      <c r="K954" s="57"/>
      <c r="L954" s="58"/>
      <c r="M954" s="59"/>
      <c r="N954" s="10"/>
      <c r="O954" s="10"/>
      <c r="P954" s="10"/>
      <c r="Q954" s="10"/>
      <c r="R954" s="10"/>
    </row>
    <row r="955" spans="1:18" ht="15.75" customHeight="1" x14ac:dyDescent="0.25">
      <c r="A955" s="10"/>
      <c r="F955" s="55"/>
      <c r="G955" s="55"/>
      <c r="H955" s="56"/>
      <c r="I955" s="55"/>
      <c r="J955" s="55"/>
      <c r="K955" s="57"/>
      <c r="L955" s="58"/>
      <c r="M955" s="59"/>
      <c r="N955" s="10"/>
      <c r="O955" s="10"/>
      <c r="P955" s="10"/>
      <c r="Q955" s="10"/>
      <c r="R955" s="10"/>
    </row>
    <row r="956" spans="1:18" ht="15.75" customHeight="1" x14ac:dyDescent="0.25">
      <c r="A956" s="10"/>
      <c r="F956" s="55"/>
      <c r="G956" s="55"/>
      <c r="H956" s="56"/>
      <c r="I956" s="55"/>
      <c r="J956" s="55"/>
      <c r="K956" s="57"/>
      <c r="L956" s="58"/>
      <c r="M956" s="59"/>
      <c r="N956" s="10"/>
      <c r="O956" s="10"/>
      <c r="P956" s="10"/>
      <c r="Q956" s="10"/>
      <c r="R956" s="10"/>
    </row>
    <row r="957" spans="1:18" ht="15.75" customHeight="1" x14ac:dyDescent="0.25">
      <c r="A957" s="10"/>
      <c r="F957" s="55"/>
      <c r="G957" s="55"/>
      <c r="H957" s="56"/>
      <c r="I957" s="55"/>
      <c r="J957" s="55"/>
      <c r="K957" s="57"/>
      <c r="L957" s="58"/>
      <c r="M957" s="59"/>
      <c r="N957" s="10"/>
      <c r="O957" s="10"/>
      <c r="P957" s="10"/>
      <c r="Q957" s="10"/>
      <c r="R957" s="10"/>
    </row>
    <row r="958" spans="1:18" ht="15.75" customHeight="1" x14ac:dyDescent="0.25">
      <c r="A958" s="10"/>
      <c r="F958" s="55"/>
      <c r="G958" s="55"/>
      <c r="H958" s="56"/>
      <c r="I958" s="55"/>
      <c r="J958" s="55"/>
      <c r="K958" s="57"/>
      <c r="L958" s="58"/>
      <c r="M958" s="59"/>
      <c r="N958" s="10"/>
      <c r="O958" s="10"/>
      <c r="P958" s="10"/>
      <c r="Q958" s="10"/>
      <c r="R958" s="10"/>
    </row>
    <row r="959" spans="1:18" ht="15.75" customHeight="1" x14ac:dyDescent="0.25">
      <c r="A959" s="10"/>
      <c r="F959" s="55"/>
      <c r="G959" s="55"/>
      <c r="H959" s="56"/>
      <c r="I959" s="55"/>
      <c r="J959" s="55"/>
      <c r="K959" s="57"/>
      <c r="L959" s="58"/>
      <c r="M959" s="59"/>
      <c r="N959" s="10"/>
      <c r="O959" s="10"/>
      <c r="P959" s="10"/>
      <c r="Q959" s="10"/>
      <c r="R959" s="10"/>
    </row>
    <row r="960" spans="1:18" ht="15.75" customHeight="1" x14ac:dyDescent="0.25">
      <c r="A960" s="10"/>
      <c r="F960" s="55"/>
      <c r="G960" s="55"/>
      <c r="H960" s="56"/>
      <c r="I960" s="55"/>
      <c r="J960" s="55"/>
      <c r="K960" s="57"/>
      <c r="L960" s="58"/>
      <c r="M960" s="59"/>
      <c r="N960" s="10"/>
      <c r="O960" s="10"/>
      <c r="P960" s="10"/>
      <c r="Q960" s="10"/>
      <c r="R960" s="10"/>
    </row>
    <row r="961" spans="1:18" ht="15.75" customHeight="1" x14ac:dyDescent="0.25">
      <c r="A961" s="10"/>
      <c r="F961" s="55"/>
      <c r="G961" s="55"/>
      <c r="H961" s="56"/>
      <c r="I961" s="55"/>
      <c r="J961" s="55"/>
      <c r="K961" s="57"/>
      <c r="L961" s="58"/>
      <c r="M961" s="59"/>
      <c r="N961" s="10"/>
      <c r="O961" s="10"/>
      <c r="P961" s="10"/>
      <c r="Q961" s="10"/>
      <c r="R961" s="10"/>
    </row>
    <row r="962" spans="1:18" ht="15.75" customHeight="1" x14ac:dyDescent="0.25">
      <c r="A962" s="10"/>
      <c r="F962" s="55"/>
      <c r="G962" s="55"/>
      <c r="H962" s="56"/>
      <c r="I962" s="55"/>
      <c r="J962" s="55"/>
      <c r="K962" s="57"/>
      <c r="L962" s="58"/>
      <c r="M962" s="59"/>
      <c r="N962" s="10"/>
      <c r="O962" s="10"/>
      <c r="P962" s="10"/>
      <c r="Q962" s="10"/>
      <c r="R962" s="10"/>
    </row>
    <row r="963" spans="1:18" ht="15.75" customHeight="1" x14ac:dyDescent="0.25">
      <c r="A963" s="10"/>
      <c r="F963" s="55"/>
      <c r="G963" s="55"/>
      <c r="H963" s="56"/>
      <c r="I963" s="55"/>
      <c r="J963" s="55"/>
      <c r="K963" s="57"/>
      <c r="L963" s="58"/>
      <c r="M963" s="59"/>
      <c r="N963" s="10"/>
      <c r="O963" s="10"/>
      <c r="P963" s="10"/>
      <c r="Q963" s="10"/>
      <c r="R963" s="10"/>
    </row>
    <row r="964" spans="1:18" ht="15.75" customHeight="1" x14ac:dyDescent="0.25">
      <c r="A964" s="10"/>
      <c r="F964" s="55"/>
      <c r="G964" s="55"/>
      <c r="H964" s="56"/>
      <c r="I964" s="55"/>
      <c r="J964" s="55"/>
      <c r="K964" s="57"/>
      <c r="L964" s="58"/>
      <c r="M964" s="59"/>
      <c r="N964" s="10"/>
      <c r="O964" s="10"/>
      <c r="P964" s="10"/>
      <c r="Q964" s="10"/>
      <c r="R964" s="10"/>
    </row>
    <row r="965" spans="1:18" ht="15.75" customHeight="1" x14ac:dyDescent="0.25">
      <c r="A965" s="10"/>
      <c r="F965" s="55"/>
      <c r="G965" s="55"/>
      <c r="H965" s="56"/>
      <c r="I965" s="55"/>
      <c r="J965" s="55"/>
      <c r="K965" s="57"/>
      <c r="L965" s="58"/>
      <c r="M965" s="59"/>
      <c r="N965" s="10"/>
      <c r="O965" s="10"/>
      <c r="P965" s="10"/>
      <c r="Q965" s="10"/>
      <c r="R965" s="10"/>
    </row>
    <row r="966" spans="1:18" ht="15.75" customHeight="1" x14ac:dyDescent="0.25">
      <c r="A966" s="10"/>
      <c r="F966" s="55"/>
      <c r="G966" s="55"/>
      <c r="H966" s="56"/>
      <c r="I966" s="55"/>
      <c r="J966" s="55"/>
      <c r="K966" s="57"/>
      <c r="L966" s="58"/>
      <c r="M966" s="59"/>
      <c r="N966" s="10"/>
      <c r="O966" s="10"/>
      <c r="P966" s="10"/>
      <c r="Q966" s="10"/>
      <c r="R966" s="10"/>
    </row>
    <row r="967" spans="1:18" ht="15.75" customHeight="1" x14ac:dyDescent="0.25">
      <c r="A967" s="10"/>
      <c r="F967" s="55"/>
      <c r="G967" s="55"/>
      <c r="H967" s="56"/>
      <c r="I967" s="55"/>
      <c r="J967" s="55"/>
      <c r="K967" s="57"/>
      <c r="L967" s="58"/>
      <c r="M967" s="59"/>
      <c r="N967" s="10"/>
      <c r="O967" s="10"/>
      <c r="P967" s="10"/>
      <c r="Q967" s="10"/>
      <c r="R967" s="10"/>
    </row>
    <row r="968" spans="1:18" ht="15.75" customHeight="1" x14ac:dyDescent="0.25">
      <c r="A968" s="10"/>
      <c r="F968" s="55"/>
      <c r="G968" s="55"/>
      <c r="H968" s="56"/>
      <c r="I968" s="55"/>
      <c r="J968" s="55"/>
      <c r="K968" s="57"/>
      <c r="L968" s="58"/>
      <c r="M968" s="59"/>
      <c r="N968" s="10"/>
      <c r="O968" s="10"/>
      <c r="P968" s="10"/>
      <c r="Q968" s="10"/>
      <c r="R968" s="10"/>
    </row>
    <row r="969" spans="1:18" ht="15.75" customHeight="1" x14ac:dyDescent="0.25">
      <c r="A969" s="10"/>
      <c r="F969" s="55"/>
      <c r="G969" s="55"/>
      <c r="H969" s="56"/>
      <c r="I969" s="55"/>
      <c r="J969" s="55"/>
      <c r="K969" s="57"/>
      <c r="L969" s="58"/>
      <c r="M969" s="59"/>
      <c r="N969" s="10"/>
      <c r="O969" s="10"/>
      <c r="P969" s="10"/>
      <c r="Q969" s="10"/>
      <c r="R969" s="10"/>
    </row>
    <row r="970" spans="1:18" ht="15.75" customHeight="1" x14ac:dyDescent="0.25">
      <c r="A970" s="10"/>
      <c r="F970" s="55"/>
      <c r="G970" s="55"/>
      <c r="H970" s="56"/>
      <c r="I970" s="55"/>
      <c r="J970" s="55"/>
      <c r="K970" s="57"/>
      <c r="L970" s="58"/>
      <c r="M970" s="59"/>
      <c r="N970" s="10"/>
      <c r="O970" s="10"/>
      <c r="P970" s="10"/>
      <c r="Q970" s="10"/>
      <c r="R970" s="10"/>
    </row>
    <row r="971" spans="1:18" ht="15.75" customHeight="1" x14ac:dyDescent="0.25">
      <c r="A971" s="10"/>
      <c r="F971" s="55"/>
      <c r="G971" s="55"/>
      <c r="H971" s="56"/>
      <c r="I971" s="55"/>
      <c r="J971" s="55"/>
      <c r="K971" s="57"/>
      <c r="L971" s="58"/>
      <c r="M971" s="59"/>
      <c r="N971" s="10"/>
      <c r="O971" s="10"/>
      <c r="P971" s="10"/>
      <c r="Q971" s="10"/>
      <c r="R971" s="10"/>
    </row>
    <row r="972" spans="1:18" ht="15.75" customHeight="1" x14ac:dyDescent="0.25">
      <c r="A972" s="10"/>
      <c r="F972" s="55"/>
      <c r="G972" s="55"/>
      <c r="H972" s="56"/>
      <c r="I972" s="55"/>
      <c r="J972" s="55"/>
      <c r="K972" s="57"/>
      <c r="L972" s="58"/>
      <c r="M972" s="59"/>
      <c r="N972" s="10"/>
      <c r="O972" s="10"/>
      <c r="P972" s="10"/>
      <c r="Q972" s="10"/>
      <c r="R972" s="10"/>
    </row>
    <row r="973" spans="1:18" ht="15.75" customHeight="1" x14ac:dyDescent="0.25">
      <c r="A973" s="10"/>
      <c r="F973" s="55"/>
      <c r="G973" s="55"/>
      <c r="H973" s="56"/>
      <c r="I973" s="55"/>
      <c r="J973" s="55"/>
      <c r="K973" s="57"/>
      <c r="L973" s="58"/>
      <c r="M973" s="59"/>
      <c r="N973" s="10"/>
      <c r="O973" s="10"/>
      <c r="P973" s="10"/>
      <c r="Q973" s="10"/>
      <c r="R973" s="10"/>
    </row>
    <row r="974" spans="1:18" ht="15.75" customHeight="1" x14ac:dyDescent="0.25">
      <c r="A974" s="10"/>
      <c r="F974" s="55"/>
      <c r="G974" s="55"/>
      <c r="H974" s="56"/>
      <c r="I974" s="55"/>
      <c r="J974" s="55"/>
      <c r="K974" s="57"/>
      <c r="L974" s="58"/>
      <c r="M974" s="59"/>
      <c r="N974" s="10"/>
      <c r="O974" s="10"/>
      <c r="P974" s="10"/>
      <c r="Q974" s="10"/>
      <c r="R974" s="10"/>
    </row>
    <row r="975" spans="1:18" ht="15.75" customHeight="1" x14ac:dyDescent="0.25">
      <c r="A975" s="10"/>
      <c r="F975" s="55"/>
      <c r="G975" s="55"/>
      <c r="H975" s="56"/>
      <c r="I975" s="55"/>
      <c r="J975" s="55"/>
      <c r="K975" s="57"/>
      <c r="L975" s="58"/>
      <c r="M975" s="59"/>
      <c r="N975" s="10"/>
      <c r="O975" s="10"/>
      <c r="P975" s="10"/>
      <c r="Q975" s="10"/>
      <c r="R975" s="10"/>
    </row>
    <row r="976" spans="1:18" ht="15.75" customHeight="1" x14ac:dyDescent="0.25">
      <c r="A976" s="10"/>
      <c r="F976" s="55"/>
      <c r="G976" s="55"/>
      <c r="H976" s="56"/>
      <c r="I976" s="55"/>
      <c r="J976" s="55"/>
      <c r="K976" s="57"/>
      <c r="L976" s="58"/>
      <c r="M976" s="59"/>
      <c r="N976" s="10"/>
      <c r="O976" s="10"/>
      <c r="P976" s="10"/>
      <c r="Q976" s="10"/>
      <c r="R976" s="10"/>
    </row>
    <row r="977" spans="1:18" ht="15.75" customHeight="1" x14ac:dyDescent="0.25">
      <c r="A977" s="10"/>
      <c r="F977" s="55"/>
      <c r="G977" s="55"/>
      <c r="H977" s="56"/>
      <c r="I977" s="55"/>
      <c r="J977" s="55"/>
      <c r="K977" s="57"/>
      <c r="L977" s="58"/>
      <c r="M977" s="59"/>
      <c r="N977" s="10"/>
      <c r="O977" s="10"/>
      <c r="P977" s="10"/>
      <c r="Q977" s="10"/>
      <c r="R977" s="10"/>
    </row>
    <row r="978" spans="1:18" ht="15.75" customHeight="1" x14ac:dyDescent="0.25">
      <c r="A978" s="10"/>
      <c r="F978" s="55"/>
      <c r="G978" s="55"/>
      <c r="H978" s="56"/>
      <c r="I978" s="55"/>
      <c r="J978" s="55"/>
      <c r="K978" s="57"/>
      <c r="L978" s="58"/>
      <c r="M978" s="59"/>
      <c r="N978" s="10"/>
      <c r="O978" s="10"/>
      <c r="P978" s="10"/>
      <c r="Q978" s="10"/>
      <c r="R978" s="10"/>
    </row>
    <row r="979" spans="1:18" ht="15.75" customHeight="1" x14ac:dyDescent="0.25">
      <c r="A979" s="10"/>
      <c r="F979" s="55"/>
      <c r="G979" s="55"/>
      <c r="H979" s="56"/>
      <c r="I979" s="55"/>
      <c r="J979" s="55"/>
      <c r="K979" s="57"/>
      <c r="L979" s="58"/>
      <c r="M979" s="59"/>
      <c r="N979" s="10"/>
      <c r="O979" s="10"/>
      <c r="P979" s="10"/>
      <c r="Q979" s="10"/>
      <c r="R979" s="10"/>
    </row>
    <row r="980" spans="1:18" ht="15.75" customHeight="1" x14ac:dyDescent="0.25">
      <c r="A980" s="10"/>
      <c r="F980" s="55"/>
      <c r="G980" s="55"/>
      <c r="H980" s="56"/>
      <c r="I980" s="55"/>
      <c r="J980" s="55"/>
      <c r="K980" s="57"/>
      <c r="L980" s="58"/>
      <c r="M980" s="59"/>
      <c r="N980" s="10"/>
      <c r="O980" s="10"/>
      <c r="P980" s="10"/>
      <c r="Q980" s="10"/>
      <c r="R980" s="10"/>
    </row>
    <row r="981" spans="1:18" ht="15.75" customHeight="1" x14ac:dyDescent="0.25">
      <c r="A981" s="10"/>
      <c r="F981" s="55"/>
      <c r="G981" s="55"/>
      <c r="H981" s="56"/>
      <c r="I981" s="55"/>
      <c r="J981" s="55"/>
      <c r="K981" s="57"/>
      <c r="L981" s="58"/>
      <c r="M981" s="59"/>
      <c r="N981" s="10"/>
      <c r="O981" s="10"/>
      <c r="P981" s="10"/>
      <c r="Q981" s="10"/>
      <c r="R981" s="10"/>
    </row>
    <row r="982" spans="1:18" ht="15.75" customHeight="1" x14ac:dyDescent="0.25">
      <c r="A982" s="10"/>
      <c r="F982" s="55"/>
      <c r="G982" s="55"/>
      <c r="H982" s="56"/>
      <c r="I982" s="55"/>
      <c r="J982" s="55"/>
      <c r="K982" s="57"/>
      <c r="L982" s="58"/>
      <c r="M982" s="59"/>
      <c r="N982" s="10"/>
      <c r="O982" s="10"/>
      <c r="P982" s="10"/>
      <c r="Q982" s="10"/>
      <c r="R982" s="10"/>
    </row>
    <row r="983" spans="1:18" ht="15.75" customHeight="1" x14ac:dyDescent="0.25">
      <c r="A983" s="10"/>
      <c r="F983" s="55"/>
      <c r="G983" s="55"/>
      <c r="H983" s="56"/>
      <c r="I983" s="55"/>
      <c r="J983" s="55"/>
      <c r="K983" s="57"/>
      <c r="L983" s="58"/>
      <c r="M983" s="59"/>
      <c r="N983" s="10"/>
      <c r="O983" s="10"/>
      <c r="P983" s="10"/>
      <c r="Q983" s="10"/>
      <c r="R983" s="10"/>
    </row>
    <row r="984" spans="1:18" ht="15.75" customHeight="1" x14ac:dyDescent="0.25">
      <c r="A984" s="10"/>
      <c r="F984" s="55"/>
      <c r="G984" s="55"/>
      <c r="H984" s="56"/>
      <c r="I984" s="55"/>
      <c r="J984" s="55"/>
      <c r="K984" s="57"/>
      <c r="L984" s="58"/>
      <c r="M984" s="59"/>
      <c r="N984" s="10"/>
      <c r="O984" s="10"/>
      <c r="P984" s="10"/>
      <c r="Q984" s="10"/>
      <c r="R984" s="10"/>
    </row>
    <row r="985" spans="1:18" ht="15.75" customHeight="1" x14ac:dyDescent="0.25">
      <c r="A985" s="10"/>
      <c r="F985" s="55"/>
      <c r="G985" s="55"/>
      <c r="H985" s="56"/>
      <c r="I985" s="55"/>
      <c r="J985" s="55"/>
      <c r="K985" s="57"/>
      <c r="L985" s="58"/>
      <c r="M985" s="59"/>
      <c r="N985" s="10"/>
      <c r="O985" s="10"/>
      <c r="P985" s="10"/>
      <c r="Q985" s="10"/>
      <c r="R985" s="10"/>
    </row>
    <row r="986" spans="1:18" ht="15.75" customHeight="1" x14ac:dyDescent="0.25">
      <c r="A986" s="10"/>
      <c r="F986" s="55"/>
      <c r="G986" s="55"/>
      <c r="H986" s="56"/>
      <c r="I986" s="55"/>
      <c r="J986" s="55"/>
      <c r="K986" s="57"/>
      <c r="L986" s="58"/>
      <c r="M986" s="59"/>
      <c r="N986" s="10"/>
      <c r="O986" s="10"/>
      <c r="P986" s="10"/>
      <c r="Q986" s="10"/>
      <c r="R986" s="10"/>
    </row>
    <row r="987" spans="1:18" ht="15.75" customHeight="1" x14ac:dyDescent="0.25">
      <c r="A987" s="10"/>
      <c r="F987" s="55"/>
      <c r="G987" s="55"/>
      <c r="H987" s="56"/>
      <c r="I987" s="55"/>
      <c r="J987" s="55"/>
      <c r="K987" s="57"/>
      <c r="L987" s="58"/>
      <c r="M987" s="59"/>
      <c r="N987" s="10"/>
      <c r="O987" s="10"/>
      <c r="P987" s="10"/>
      <c r="Q987" s="10"/>
      <c r="R987" s="10"/>
    </row>
    <row r="988" spans="1:18" ht="15.75" customHeight="1" x14ac:dyDescent="0.25">
      <c r="A988" s="10"/>
      <c r="F988" s="55"/>
      <c r="G988" s="55"/>
      <c r="H988" s="56"/>
      <c r="I988" s="55"/>
      <c r="J988" s="55"/>
      <c r="K988" s="57"/>
      <c r="L988" s="58"/>
      <c r="M988" s="59"/>
      <c r="N988" s="10"/>
      <c r="O988" s="10"/>
      <c r="P988" s="10"/>
      <c r="Q988" s="10"/>
      <c r="R988" s="10"/>
    </row>
    <row r="989" spans="1:18" ht="15.75" customHeight="1" x14ac:dyDescent="0.25">
      <c r="A989" s="10"/>
      <c r="F989" s="55"/>
      <c r="G989" s="55"/>
      <c r="H989" s="56"/>
      <c r="I989" s="55"/>
      <c r="J989" s="55"/>
      <c r="K989" s="57"/>
      <c r="L989" s="58"/>
      <c r="M989" s="59"/>
      <c r="N989" s="10"/>
      <c r="O989" s="10"/>
      <c r="P989" s="10"/>
      <c r="Q989" s="10"/>
      <c r="R989" s="10"/>
    </row>
    <row r="990" spans="1:18" ht="15.75" customHeight="1" x14ac:dyDescent="0.25">
      <c r="A990" s="10"/>
      <c r="F990" s="55"/>
      <c r="G990" s="55"/>
      <c r="H990" s="56"/>
      <c r="I990" s="55"/>
      <c r="J990" s="55"/>
      <c r="K990" s="57"/>
      <c r="L990" s="58"/>
      <c r="M990" s="59"/>
      <c r="N990" s="10"/>
      <c r="O990" s="10"/>
      <c r="P990" s="10"/>
      <c r="Q990" s="10"/>
      <c r="R990" s="10"/>
    </row>
    <row r="991" spans="1:18" ht="15.75" customHeight="1" x14ac:dyDescent="0.25">
      <c r="A991" s="10"/>
      <c r="F991" s="55"/>
      <c r="G991" s="55"/>
      <c r="H991" s="56"/>
      <c r="I991" s="55"/>
      <c r="J991" s="55"/>
      <c r="K991" s="57"/>
      <c r="L991" s="58"/>
      <c r="M991" s="59"/>
      <c r="N991" s="10"/>
      <c r="O991" s="10"/>
      <c r="P991" s="10"/>
      <c r="Q991" s="10"/>
      <c r="R991" s="10"/>
    </row>
    <row r="992" spans="1:18" ht="15.75" customHeight="1" x14ac:dyDescent="0.25">
      <c r="A992" s="10"/>
      <c r="F992" s="55"/>
      <c r="G992" s="55"/>
      <c r="H992" s="56"/>
      <c r="I992" s="55"/>
      <c r="J992" s="55"/>
      <c r="K992" s="57"/>
      <c r="L992" s="58"/>
      <c r="M992" s="59"/>
      <c r="N992" s="10"/>
      <c r="O992" s="10"/>
      <c r="P992" s="10"/>
      <c r="Q992" s="10"/>
      <c r="R992" s="10"/>
    </row>
    <row r="993" spans="1:18" ht="15.75" customHeight="1" x14ac:dyDescent="0.25">
      <c r="A993" s="10"/>
      <c r="F993" s="55"/>
      <c r="G993" s="55"/>
      <c r="H993" s="56"/>
      <c r="I993" s="55"/>
      <c r="J993" s="55"/>
      <c r="K993" s="57"/>
      <c r="L993" s="58"/>
      <c r="M993" s="59"/>
      <c r="N993" s="10"/>
      <c r="O993" s="10"/>
      <c r="P993" s="10"/>
      <c r="Q993" s="10"/>
      <c r="R993" s="10"/>
    </row>
    <row r="994" spans="1:18" ht="15.75" customHeight="1" x14ac:dyDescent="0.25">
      <c r="A994" s="10"/>
      <c r="F994" s="55"/>
      <c r="G994" s="55"/>
      <c r="H994" s="56"/>
      <c r="I994" s="55"/>
      <c r="J994" s="55"/>
      <c r="K994" s="57"/>
      <c r="L994" s="58"/>
      <c r="M994" s="59"/>
      <c r="N994" s="10"/>
      <c r="O994" s="10"/>
      <c r="P994" s="10"/>
      <c r="Q994" s="10"/>
      <c r="R994" s="10"/>
    </row>
    <row r="995" spans="1:18" ht="15.75" customHeight="1" x14ac:dyDescent="0.25">
      <c r="A995" s="10"/>
      <c r="F995" s="55"/>
      <c r="G995" s="55"/>
      <c r="H995" s="56"/>
      <c r="I995" s="55"/>
      <c r="J995" s="55"/>
      <c r="K995" s="57"/>
      <c r="L995" s="58"/>
      <c r="M995" s="59"/>
      <c r="N995" s="10"/>
      <c r="O995" s="10"/>
      <c r="P995" s="10"/>
      <c r="Q995" s="10"/>
      <c r="R995" s="10"/>
    </row>
    <row r="996" spans="1:18" ht="15.75" customHeight="1" x14ac:dyDescent="0.25">
      <c r="A996" s="10"/>
      <c r="F996" s="55"/>
      <c r="G996" s="55"/>
      <c r="H996" s="56"/>
      <c r="I996" s="55"/>
      <c r="J996" s="55"/>
      <c r="K996" s="57"/>
      <c r="L996" s="58"/>
      <c r="M996" s="59"/>
      <c r="N996" s="10"/>
      <c r="O996" s="10"/>
      <c r="P996" s="10"/>
      <c r="Q996" s="10"/>
      <c r="R996" s="10"/>
    </row>
    <row r="997" spans="1:18" ht="15.75" customHeight="1" x14ac:dyDescent="0.25">
      <c r="A997" s="10"/>
      <c r="F997" s="55"/>
      <c r="G997" s="55"/>
      <c r="H997" s="56"/>
      <c r="I997" s="55"/>
      <c r="J997" s="55"/>
      <c r="K997" s="57"/>
      <c r="L997" s="58"/>
      <c r="M997" s="59"/>
      <c r="N997" s="10"/>
      <c r="O997" s="10"/>
      <c r="P997" s="10"/>
      <c r="Q997" s="10"/>
      <c r="R997" s="10"/>
    </row>
    <row r="998" spans="1:18" ht="15.75" customHeight="1" x14ac:dyDescent="0.25">
      <c r="A998" s="10"/>
      <c r="F998" s="55"/>
      <c r="G998" s="55"/>
      <c r="H998" s="56"/>
      <c r="I998" s="55"/>
      <c r="J998" s="55"/>
      <c r="K998" s="57"/>
      <c r="L998" s="58"/>
      <c r="M998" s="59"/>
      <c r="N998" s="10"/>
      <c r="O998" s="10"/>
      <c r="P998" s="10"/>
      <c r="Q998" s="10"/>
      <c r="R998" s="10"/>
    </row>
    <row r="999" spans="1:18" ht="15.75" customHeight="1" x14ac:dyDescent="0.25">
      <c r="A999" s="10"/>
      <c r="F999" s="55"/>
      <c r="G999" s="55"/>
      <c r="H999" s="56"/>
      <c r="I999" s="55"/>
      <c r="J999" s="55"/>
      <c r="K999" s="57"/>
      <c r="L999" s="58"/>
      <c r="M999" s="59"/>
      <c r="N999" s="10"/>
      <c r="O999" s="10"/>
      <c r="P999" s="10"/>
      <c r="Q999" s="10"/>
      <c r="R999" s="10"/>
    </row>
    <row r="1000" spans="1:18" ht="15.75" customHeight="1" x14ac:dyDescent="0.25">
      <c r="A1000" s="10"/>
      <c r="F1000" s="55"/>
      <c r="G1000" s="55"/>
      <c r="H1000" s="56"/>
      <c r="I1000" s="55"/>
      <c r="J1000" s="55"/>
      <c r="K1000" s="57"/>
      <c r="L1000" s="58"/>
      <c r="M1000" s="59"/>
      <c r="N1000" s="10"/>
      <c r="O1000" s="10"/>
      <c r="P1000" s="10"/>
      <c r="Q1000" s="10"/>
      <c r="R1000" s="10"/>
    </row>
  </sheetData>
  <autoFilter ref="A1:O266">
    <filterColumn colId="1">
      <filters>
        <filter val="SC1_FPOLIS"/>
      </filters>
    </filterColumn>
  </autoFilter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1000"/>
  <sheetViews>
    <sheetView workbookViewId="0"/>
  </sheetViews>
  <sheetFormatPr defaultColWidth="14.42578125" defaultRowHeight="15" customHeight="1" x14ac:dyDescent="0.25"/>
  <cols>
    <col min="1" max="1" width="57.85546875" customWidth="1"/>
    <col min="2" max="2" width="15.28515625" customWidth="1"/>
    <col min="3" max="3" width="38.28515625" customWidth="1"/>
    <col min="4" max="18" width="8.7109375" customWidth="1"/>
    <col min="19" max="20" width="10.28515625" customWidth="1"/>
    <col min="21" max="21" width="9.28515625" customWidth="1"/>
    <col min="22" max="32" width="10.28515625" customWidth="1"/>
  </cols>
  <sheetData>
    <row r="1" spans="1:32" x14ac:dyDescent="0.25">
      <c r="A1" s="10"/>
      <c r="C1" s="10"/>
      <c r="D1" s="153" t="s">
        <v>95</v>
      </c>
      <c r="E1" s="154"/>
      <c r="F1" s="153" t="s">
        <v>96</v>
      </c>
      <c r="G1" s="155"/>
      <c r="H1" s="155"/>
      <c r="I1" s="155"/>
      <c r="J1" s="155"/>
      <c r="K1" s="154"/>
      <c r="L1" s="60" t="s">
        <v>97</v>
      </c>
      <c r="M1" s="61"/>
      <c r="N1" s="61"/>
      <c r="O1" s="153" t="s">
        <v>98</v>
      </c>
      <c r="P1" s="155"/>
      <c r="Q1" s="156"/>
      <c r="S1" s="157" t="s">
        <v>95</v>
      </c>
      <c r="T1" s="154"/>
      <c r="U1" s="157" t="s">
        <v>96</v>
      </c>
      <c r="V1" s="155"/>
      <c r="W1" s="155"/>
      <c r="X1" s="155"/>
      <c r="Y1" s="155"/>
      <c r="Z1" s="154"/>
      <c r="AA1" s="62" t="s">
        <v>97</v>
      </c>
      <c r="AB1" s="63"/>
      <c r="AC1" s="63"/>
      <c r="AD1" s="157" t="s">
        <v>98</v>
      </c>
      <c r="AE1" s="155"/>
      <c r="AF1" s="156"/>
    </row>
    <row r="2" spans="1:32" x14ac:dyDescent="0.25">
      <c r="A2" s="64" t="s">
        <v>0</v>
      </c>
      <c r="B2" s="65" t="s">
        <v>1</v>
      </c>
      <c r="C2" s="66" t="s">
        <v>99</v>
      </c>
      <c r="D2" s="67" t="s">
        <v>100</v>
      </c>
      <c r="E2" s="67" t="s">
        <v>101</v>
      </c>
      <c r="F2" s="67" t="s">
        <v>102</v>
      </c>
      <c r="G2" s="67" t="s">
        <v>103</v>
      </c>
      <c r="H2" s="67" t="s">
        <v>104</v>
      </c>
      <c r="I2" s="67" t="s">
        <v>105</v>
      </c>
      <c r="J2" s="67" t="s">
        <v>106</v>
      </c>
      <c r="K2" s="67" t="s">
        <v>107</v>
      </c>
      <c r="L2" s="67" t="s">
        <v>108</v>
      </c>
      <c r="M2" s="67" t="s">
        <v>109</v>
      </c>
      <c r="N2" s="67" t="s">
        <v>110</v>
      </c>
      <c r="O2" s="67" t="s">
        <v>111</v>
      </c>
      <c r="P2" s="67" t="s">
        <v>112</v>
      </c>
      <c r="Q2" s="67" t="s">
        <v>113</v>
      </c>
      <c r="S2" s="68" t="s">
        <v>100</v>
      </c>
      <c r="T2" s="68" t="s">
        <v>101</v>
      </c>
      <c r="U2" s="68" t="s">
        <v>102</v>
      </c>
      <c r="V2" s="68" t="s">
        <v>103</v>
      </c>
      <c r="W2" s="68" t="s">
        <v>104</v>
      </c>
      <c r="X2" s="68" t="s">
        <v>105</v>
      </c>
      <c r="Y2" s="68" t="s">
        <v>106</v>
      </c>
      <c r="Z2" s="68" t="s">
        <v>107</v>
      </c>
      <c r="AA2" s="68" t="s">
        <v>108</v>
      </c>
      <c r="AB2" s="68" t="s">
        <v>109</v>
      </c>
      <c r="AC2" s="68" t="s">
        <v>110</v>
      </c>
      <c r="AD2" s="68" t="s">
        <v>111</v>
      </c>
      <c r="AE2" s="68" t="s">
        <v>112</v>
      </c>
      <c r="AF2" s="68" t="s">
        <v>113</v>
      </c>
    </row>
    <row r="3" spans="1:32" x14ac:dyDescent="0.25">
      <c r="A3" s="69" t="str">
        <f t="shared" ref="A3:A41" si="0">B3&amp;C3</f>
        <v>SC1_FPOLISSC NO AR</v>
      </c>
      <c r="B3" s="10" t="s">
        <v>15</v>
      </c>
      <c r="C3" s="70" t="s">
        <v>16</v>
      </c>
      <c r="D3" s="71">
        <v>0.53883897096197697</v>
      </c>
      <c r="E3" s="71">
        <v>0.46116102903802297</v>
      </c>
      <c r="F3" s="71">
        <v>4.81070356949614E-2</v>
      </c>
      <c r="G3" s="71">
        <v>0.10148141468133587</v>
      </c>
      <c r="H3" s="71">
        <v>0.15919264129597113</v>
      </c>
      <c r="I3" s="71">
        <v>0.18279525816130751</v>
      </c>
      <c r="J3" s="71">
        <v>0.22580711275803828</v>
      </c>
      <c r="K3" s="71">
        <v>0.28261653740838577</v>
      </c>
      <c r="L3" s="71">
        <v>0.16163980389906282</v>
      </c>
      <c r="M3" s="71">
        <v>0.42524881536014753</v>
      </c>
      <c r="N3" s="71">
        <v>0.41311138074078974</v>
      </c>
      <c r="O3" s="71">
        <v>0.49268927666760565</v>
      </c>
      <c r="P3" s="71">
        <v>0.31692935547424694</v>
      </c>
      <c r="Q3" s="72">
        <v>0.19038136785814733</v>
      </c>
      <c r="S3" s="73">
        <f>IFERROR(IF(VLOOKUP($A3,#REF!,7,FALSE)&gt;0,D3*VLOOKUP($A3,BASE_DADOS!$A:$O,12,0),0),0)</f>
        <v>0</v>
      </c>
      <c r="T3" s="73">
        <f>IFERROR(IF(VLOOKUP($A3,#REF!,7,FALSE)&gt;0,E3*VLOOKUP($A3,BASE_DADOS!$A:$O,12,0),0),0)</f>
        <v>0</v>
      </c>
      <c r="U3" s="73">
        <f>IFERROR(IF(VLOOKUP($A3,#REF!,7,FALSE)&gt;0,F3*VLOOKUP($A3,BASE_DADOS!$A:$O,12,0),0),0)</f>
        <v>0</v>
      </c>
      <c r="V3" s="73">
        <f>IFERROR(IF(VLOOKUP($A3,#REF!,7,FALSE)&gt;0,G3*VLOOKUP($A3,BASE_DADOS!$A:$O,12,0),0),0)</f>
        <v>0</v>
      </c>
      <c r="W3" s="73">
        <f>IFERROR(IF(VLOOKUP($A3,#REF!,7,FALSE)&gt;0,H3*VLOOKUP($A3,BASE_DADOS!$A:$O,12,0),0),0)</f>
        <v>0</v>
      </c>
      <c r="X3" s="73">
        <f>IFERROR(IF(VLOOKUP($A3,#REF!,7,FALSE)&gt;0,I3*VLOOKUP($A3,BASE_DADOS!$A:$O,12,0),0),0)</f>
        <v>0</v>
      </c>
      <c r="Y3" s="73">
        <f>IFERROR(IF(VLOOKUP($A3,#REF!,7,FALSE)&gt;0,J3*VLOOKUP($A3,BASE_DADOS!$A:$O,12,0),0),0)</f>
        <v>0</v>
      </c>
      <c r="Z3" s="73">
        <f>IFERROR(IF(VLOOKUP($A3,#REF!,7,FALSE)&gt;0,K3*VLOOKUP($A3,BASE_DADOS!$A:$O,12,0),0),0)</f>
        <v>0</v>
      </c>
      <c r="AA3" s="73">
        <f>IFERROR(IF(VLOOKUP($A3,#REF!,7,FALSE)&gt;0,L3*VLOOKUP($A3,BASE_DADOS!$A:$O,12,0),0),0)</f>
        <v>0</v>
      </c>
      <c r="AB3" s="73">
        <f>IFERROR(IF(VLOOKUP($A3,#REF!,7,FALSE)&gt;0,M3*VLOOKUP($A3,BASE_DADOS!$A:$O,12,0),0),0)</f>
        <v>0</v>
      </c>
      <c r="AC3" s="73">
        <f>IFERROR(IF(VLOOKUP($A3,#REF!,7,FALSE)&gt;0,N3*VLOOKUP($A3,BASE_DADOS!$A:$O,12,0),0),0)</f>
        <v>0</v>
      </c>
      <c r="AD3" s="73">
        <f>IFERROR(IF(VLOOKUP($A3,#REF!,7,FALSE)&gt;0,O3*VLOOKUP($A3,BASE_DADOS!$A:$O,12,0),0),0)</f>
        <v>0</v>
      </c>
      <c r="AE3" s="73">
        <f>IFERROR(IF(VLOOKUP($A3,#REF!,7,FALSE)&gt;0,P3*VLOOKUP($A3,BASE_DADOS!$A:$O,12,0),0),0)</f>
        <v>0</v>
      </c>
      <c r="AF3" s="73">
        <f>IFERROR(IF(VLOOKUP($A3,#REF!,7,FALSE)&gt;0,Q3*VLOOKUP($A3,BASE_DADOS!$A:$O,12,0),0),0)</f>
        <v>0</v>
      </c>
    </row>
    <row r="4" spans="1:32" x14ac:dyDescent="0.25">
      <c r="A4" s="69" t="str">
        <f t="shared" si="0"/>
        <v>SC1_FPOLISFALA BRASIL</v>
      </c>
      <c r="B4" s="10" t="s">
        <v>15</v>
      </c>
      <c r="C4" s="24" t="s">
        <v>19</v>
      </c>
      <c r="D4" s="20">
        <v>0.47543035993740218</v>
      </c>
      <c r="E4" s="20">
        <v>0.52456964006259776</v>
      </c>
      <c r="F4" s="20">
        <v>3.1862284820031297E-2</v>
      </c>
      <c r="G4" s="20">
        <v>0.13064162754303599</v>
      </c>
      <c r="H4" s="20">
        <v>0.21583724569640061</v>
      </c>
      <c r="I4" s="20">
        <v>0.12275430359937403</v>
      </c>
      <c r="J4" s="20">
        <v>0.22253521126760561</v>
      </c>
      <c r="K4" s="20">
        <v>0.27636932707355238</v>
      </c>
      <c r="L4" s="20">
        <v>0.16989045383411577</v>
      </c>
      <c r="M4" s="20">
        <v>0.46134585289514868</v>
      </c>
      <c r="N4" s="20">
        <v>0.36876369327073555</v>
      </c>
      <c r="O4" s="20">
        <v>0.50234419668381936</v>
      </c>
      <c r="P4" s="20">
        <v>0.33687821612349911</v>
      </c>
      <c r="Q4" s="74">
        <v>0.16077758719268154</v>
      </c>
      <c r="S4" s="73">
        <f>IFERROR(IF(VLOOKUP($A4,#REF!,7,FALSE)&gt;0,D4*VLOOKUP($A4,BASE_DADOS!$A:$O,12,0),0),0)</f>
        <v>0</v>
      </c>
      <c r="T4" s="73">
        <f>IFERROR(IF(VLOOKUP($A4,#REF!,7,FALSE)&gt;0,E4*VLOOKUP($A4,BASE_DADOS!$A:$O,12,0),0),0)</f>
        <v>0</v>
      </c>
      <c r="U4" s="73">
        <f>IFERROR(IF(VLOOKUP($A4,#REF!,7,FALSE)&gt;0,F4*VLOOKUP($A4,BASE_DADOS!$A:$O,12,0),0),0)</f>
        <v>0</v>
      </c>
      <c r="V4" s="73">
        <f>IFERROR(IF(VLOOKUP($A4,#REF!,7,FALSE)&gt;0,G4*VLOOKUP($A4,BASE_DADOS!$A:$O,12,0),0),0)</f>
        <v>0</v>
      </c>
      <c r="W4" s="73">
        <f>IFERROR(IF(VLOOKUP($A4,#REF!,7,FALSE)&gt;0,H4*VLOOKUP($A4,BASE_DADOS!$A:$O,12,0),0),0)</f>
        <v>0</v>
      </c>
      <c r="X4" s="73">
        <f>IFERROR(IF(VLOOKUP($A4,#REF!,7,FALSE)&gt;0,I4*VLOOKUP($A4,BASE_DADOS!$A:$O,12,0),0),0)</f>
        <v>0</v>
      </c>
      <c r="Y4" s="73">
        <f>IFERROR(IF(VLOOKUP($A4,#REF!,7,FALSE)&gt;0,J4*VLOOKUP($A4,BASE_DADOS!$A:$O,12,0),0),0)</f>
        <v>0</v>
      </c>
      <c r="Z4" s="73">
        <f>IFERROR(IF(VLOOKUP($A4,#REF!,7,FALSE)&gt;0,K4*VLOOKUP($A4,BASE_DADOS!$A:$O,12,0),0),0)</f>
        <v>0</v>
      </c>
      <c r="AA4" s="73">
        <f>IFERROR(IF(VLOOKUP($A4,#REF!,7,FALSE)&gt;0,L4*VLOOKUP($A4,BASE_DADOS!$A:$O,12,0),0),0)</f>
        <v>0</v>
      </c>
      <c r="AB4" s="73">
        <f>IFERROR(IF(VLOOKUP($A4,#REF!,7,FALSE)&gt;0,M4*VLOOKUP($A4,BASE_DADOS!$A:$O,12,0),0),0)</f>
        <v>0</v>
      </c>
      <c r="AC4" s="73">
        <f>IFERROR(IF(VLOOKUP($A4,#REF!,7,FALSE)&gt;0,N4*VLOOKUP($A4,BASE_DADOS!$A:$O,12,0),0),0)</f>
        <v>0</v>
      </c>
      <c r="AD4" s="73">
        <f>IFERROR(IF(VLOOKUP($A4,#REF!,7,FALSE)&gt;0,O4*VLOOKUP($A4,BASE_DADOS!$A:$O,12,0),0),0)</f>
        <v>0</v>
      </c>
      <c r="AE4" s="73">
        <f>IFERROR(IF(VLOOKUP($A4,#REF!,7,FALSE)&gt;0,P4*VLOOKUP($A4,BASE_DADOS!$A:$O,12,0),0),0)</f>
        <v>0</v>
      </c>
      <c r="AF4" s="73">
        <f>IFERROR(IF(VLOOKUP($A4,#REF!,7,FALSE)&gt;0,Q4*VLOOKUP($A4,BASE_DADOS!$A:$O,12,0),0),0)</f>
        <v>0</v>
      </c>
    </row>
    <row r="5" spans="1:32" x14ac:dyDescent="0.25">
      <c r="A5" s="69" t="str">
        <f t="shared" si="0"/>
        <v>SC1_FPOLISHOJE EM DIA</v>
      </c>
      <c r="B5" s="10" t="s">
        <v>15</v>
      </c>
      <c r="C5" s="24" t="s">
        <v>21</v>
      </c>
      <c r="D5" s="20">
        <v>0.45121951219512196</v>
      </c>
      <c r="E5" s="20">
        <v>0.54878048780487809</v>
      </c>
      <c r="F5" s="20">
        <v>3.6585365853658534E-2</v>
      </c>
      <c r="G5" s="20">
        <v>0.10975609756097561</v>
      </c>
      <c r="H5" s="20">
        <v>0.13414634146341464</v>
      </c>
      <c r="I5" s="20">
        <v>0.1951219512195122</v>
      </c>
      <c r="J5" s="20">
        <v>0.17073170731707318</v>
      </c>
      <c r="K5" s="20">
        <v>0.35365853658536589</v>
      </c>
      <c r="L5" s="20">
        <v>0.24390243902439024</v>
      </c>
      <c r="M5" s="20">
        <v>0.35365853658536589</v>
      </c>
      <c r="N5" s="20">
        <v>0.40243902439024387</v>
      </c>
      <c r="O5" s="20">
        <v>0.44230769230769229</v>
      </c>
      <c r="P5" s="20">
        <v>0.34615384615384615</v>
      </c>
      <c r="Q5" s="74">
        <v>0.21153846153846154</v>
      </c>
      <c r="S5" s="73">
        <f>IFERROR(IF(VLOOKUP($A5,#REF!,7,FALSE)&gt;0,D5*VLOOKUP($A5,BASE_DADOS!$A:$O,12,0),0),0)</f>
        <v>0</v>
      </c>
      <c r="T5" s="73">
        <f>IFERROR(IF(VLOOKUP($A5,#REF!,7,FALSE)&gt;0,E5*VLOOKUP($A5,BASE_DADOS!$A:$O,12,0),0),0)</f>
        <v>0</v>
      </c>
      <c r="U5" s="73">
        <f>IFERROR(IF(VLOOKUP($A5,#REF!,7,FALSE)&gt;0,F5*VLOOKUP($A5,BASE_DADOS!$A:$O,12,0),0),0)</f>
        <v>0</v>
      </c>
      <c r="V5" s="73">
        <f>IFERROR(IF(VLOOKUP($A5,#REF!,7,FALSE)&gt;0,G5*VLOOKUP($A5,BASE_DADOS!$A:$O,12,0),0),0)</f>
        <v>0</v>
      </c>
      <c r="W5" s="73">
        <f>IFERROR(IF(VLOOKUP($A5,#REF!,7,FALSE)&gt;0,H5*VLOOKUP($A5,BASE_DADOS!$A:$O,12,0),0),0)</f>
        <v>0</v>
      </c>
      <c r="X5" s="73">
        <f>IFERROR(IF(VLOOKUP($A5,#REF!,7,FALSE)&gt;0,I5*VLOOKUP($A5,BASE_DADOS!$A:$O,12,0),0),0)</f>
        <v>0</v>
      </c>
      <c r="Y5" s="73">
        <f>IFERROR(IF(VLOOKUP($A5,#REF!,7,FALSE)&gt;0,J5*VLOOKUP($A5,BASE_DADOS!$A:$O,12,0),0),0)</f>
        <v>0</v>
      </c>
      <c r="Z5" s="73">
        <f>IFERROR(IF(VLOOKUP($A5,#REF!,7,FALSE)&gt;0,K5*VLOOKUP($A5,BASE_DADOS!$A:$O,12,0),0),0)</f>
        <v>0</v>
      </c>
      <c r="AA5" s="73">
        <f>IFERROR(IF(VLOOKUP($A5,#REF!,7,FALSE)&gt;0,L5*VLOOKUP($A5,BASE_DADOS!$A:$O,12,0),0),0)</f>
        <v>0</v>
      </c>
      <c r="AB5" s="73">
        <f>IFERROR(IF(VLOOKUP($A5,#REF!,7,FALSE)&gt;0,M5*VLOOKUP($A5,BASE_DADOS!$A:$O,12,0),0),0)</f>
        <v>0</v>
      </c>
      <c r="AC5" s="73">
        <f>IFERROR(IF(VLOOKUP($A5,#REF!,7,FALSE)&gt;0,N5*VLOOKUP($A5,BASE_DADOS!$A:$O,12,0),0),0)</f>
        <v>0</v>
      </c>
      <c r="AD5" s="73">
        <f>IFERROR(IF(VLOOKUP($A5,#REF!,7,FALSE)&gt;0,O5*VLOOKUP($A5,BASE_DADOS!$A:$O,12,0),0),0)</f>
        <v>0</v>
      </c>
      <c r="AE5" s="73">
        <f>IFERROR(IF(VLOOKUP($A5,#REF!,7,FALSE)&gt;0,P5*VLOOKUP($A5,BASE_DADOS!$A:$O,12,0),0),0)</f>
        <v>0</v>
      </c>
      <c r="AF5" s="73">
        <f>IFERROR(IF(VLOOKUP($A5,#REF!,7,FALSE)&gt;0,Q5*VLOOKUP($A5,BASE_DADOS!$A:$O,12,0),0),0)</f>
        <v>0</v>
      </c>
    </row>
    <row r="6" spans="1:32" x14ac:dyDescent="0.25">
      <c r="A6" s="69" t="str">
        <f t="shared" si="0"/>
        <v>SC1_FPOLISEXEMPLO 2</v>
      </c>
      <c r="B6" s="10" t="s">
        <v>15</v>
      </c>
      <c r="C6" s="24" t="s">
        <v>114</v>
      </c>
      <c r="D6" s="20">
        <v>0.45121951219512196</v>
      </c>
      <c r="E6" s="20">
        <v>0.54878048780487809</v>
      </c>
      <c r="F6" s="20">
        <v>3.6585365853658534E-2</v>
      </c>
      <c r="G6" s="20">
        <v>0.10975609756097561</v>
      </c>
      <c r="H6" s="20">
        <v>0.13414634146341464</v>
      </c>
      <c r="I6" s="20">
        <v>0.1951219512195122</v>
      </c>
      <c r="J6" s="20">
        <v>0.17073170731707318</v>
      </c>
      <c r="K6" s="20">
        <v>0.35365853658536589</v>
      </c>
      <c r="L6" s="20">
        <v>0.24390243902439024</v>
      </c>
      <c r="M6" s="20">
        <v>0.35365853658536589</v>
      </c>
      <c r="N6" s="20">
        <v>0.40243902439024387</v>
      </c>
      <c r="O6" s="20">
        <v>0.44230769230769229</v>
      </c>
      <c r="P6" s="20">
        <v>0.34615384615384615</v>
      </c>
      <c r="Q6" s="74">
        <v>0.21153846153846154</v>
      </c>
      <c r="R6" s="10"/>
      <c r="S6" s="73">
        <f>IFERROR(IF(VLOOKUP($A6,#REF!,7,FALSE)&gt;0,D6*VLOOKUP($A6,BASE_DADOS!$A:$O,12,0),0),0)</f>
        <v>0</v>
      </c>
      <c r="T6" s="73">
        <f>IFERROR(IF(VLOOKUP($A6,#REF!,7,FALSE)&gt;0,E6*VLOOKUP($A6,BASE_DADOS!$A:$O,12,0),0),0)</f>
        <v>0</v>
      </c>
      <c r="U6" s="73">
        <f>IFERROR(IF(VLOOKUP($A6,#REF!,7,FALSE)&gt;0,F6*VLOOKUP($A6,BASE_DADOS!$A:$O,12,0),0),0)</f>
        <v>0</v>
      </c>
      <c r="V6" s="73">
        <f>IFERROR(IF(VLOOKUP($A6,#REF!,7,FALSE)&gt;0,G6*VLOOKUP($A6,BASE_DADOS!$A:$O,12,0),0),0)</f>
        <v>0</v>
      </c>
      <c r="W6" s="73">
        <f>IFERROR(IF(VLOOKUP($A6,#REF!,7,FALSE)&gt;0,H6*VLOOKUP($A6,BASE_DADOS!$A:$O,12,0),0),0)</f>
        <v>0</v>
      </c>
      <c r="X6" s="73">
        <f>IFERROR(IF(VLOOKUP($A6,#REF!,7,FALSE)&gt;0,I6*VLOOKUP($A6,BASE_DADOS!$A:$O,12,0),0),0)</f>
        <v>0</v>
      </c>
      <c r="Y6" s="73">
        <f>IFERROR(IF(VLOOKUP($A6,#REF!,7,FALSE)&gt;0,J6*VLOOKUP($A6,BASE_DADOS!$A:$O,12,0),0),0)</f>
        <v>0</v>
      </c>
      <c r="Z6" s="73">
        <f>IFERROR(IF(VLOOKUP($A6,#REF!,7,FALSE)&gt;0,K6*VLOOKUP($A6,BASE_DADOS!$A:$O,12,0),0),0)</f>
        <v>0</v>
      </c>
      <c r="AA6" s="73">
        <f>IFERROR(IF(VLOOKUP($A6,#REF!,7,FALSE)&gt;0,L6*VLOOKUP($A6,BASE_DADOS!$A:$O,12,0),0),0)</f>
        <v>0</v>
      </c>
      <c r="AB6" s="73">
        <f>IFERROR(IF(VLOOKUP($A6,#REF!,7,FALSE)&gt;0,M6*VLOOKUP($A6,BASE_DADOS!$A:$O,12,0),0),0)</f>
        <v>0</v>
      </c>
      <c r="AC6" s="73">
        <f>IFERROR(IF(VLOOKUP($A6,#REF!,7,FALSE)&gt;0,N6*VLOOKUP($A6,BASE_DADOS!$A:$O,12,0),0),0)</f>
        <v>0</v>
      </c>
      <c r="AD6" s="73">
        <f>IFERROR(IF(VLOOKUP($A6,#REF!,7,FALSE)&gt;0,O6*VLOOKUP($A6,BASE_DADOS!$A:$O,12,0),0),0)</f>
        <v>0</v>
      </c>
      <c r="AE6" s="73">
        <f>IFERROR(IF(VLOOKUP($A6,#REF!,7,FALSE)&gt;0,P6*VLOOKUP($A6,BASE_DADOS!$A:$O,12,0),0),0)</f>
        <v>0</v>
      </c>
      <c r="AF6" s="73">
        <f>IFERROR(IF(VLOOKUP($A6,#REF!,7,FALSE)&gt;0,Q6*VLOOKUP($A6,BASE_DADOS!$A:$O,12,0),0),0)</f>
        <v>0</v>
      </c>
    </row>
    <row r="7" spans="1:32" x14ac:dyDescent="0.25">
      <c r="A7" s="69" t="str">
        <f t="shared" si="0"/>
        <v>SC1_FPOLISBALANÇO GERAL SC</v>
      </c>
      <c r="B7" s="10" t="s">
        <v>15</v>
      </c>
      <c r="C7" s="24" t="s">
        <v>23</v>
      </c>
      <c r="D7" s="20">
        <v>0.46715831527652041</v>
      </c>
      <c r="E7" s="20">
        <v>0.53284168472347959</v>
      </c>
      <c r="F7" s="20">
        <v>6.0005442919060618E-2</v>
      </c>
      <c r="G7" s="20">
        <v>0.12160540541527827</v>
      </c>
      <c r="H7" s="20">
        <v>0.15287235745975192</v>
      </c>
      <c r="I7" s="20">
        <v>0.23021599378021687</v>
      </c>
      <c r="J7" s="20">
        <v>0.17105408155002644</v>
      </c>
      <c r="K7" s="20">
        <v>0.26424671887566581</v>
      </c>
      <c r="L7" s="20">
        <v>0.23579924761080814</v>
      </c>
      <c r="M7" s="20">
        <v>0.42809684742962106</v>
      </c>
      <c r="N7" s="20">
        <v>0.33610390495957082</v>
      </c>
      <c r="O7" s="20">
        <v>0.42457639826060878</v>
      </c>
      <c r="P7" s="20">
        <v>0.32694985326564274</v>
      </c>
      <c r="Q7" s="74">
        <v>0.24847374847374848</v>
      </c>
      <c r="S7" s="73">
        <f>IFERROR(IF(VLOOKUP($A7,#REF!,7,FALSE)&gt;0,D7*VLOOKUP($A7,BASE_DADOS!$A:$O,12,0),0),0)</f>
        <v>0</v>
      </c>
      <c r="T7" s="73">
        <f>IFERROR(IF(VLOOKUP($A7,#REF!,7,FALSE)&gt;0,E7*VLOOKUP($A7,BASE_DADOS!$A:$O,12,0),0),0)</f>
        <v>0</v>
      </c>
      <c r="U7" s="73">
        <f>IFERROR(IF(VLOOKUP($A7,#REF!,7,FALSE)&gt;0,F7*VLOOKUP($A7,BASE_DADOS!$A:$O,12,0),0),0)</f>
        <v>0</v>
      </c>
      <c r="V7" s="73">
        <f>IFERROR(IF(VLOOKUP($A7,#REF!,7,FALSE)&gt;0,G7*VLOOKUP($A7,BASE_DADOS!$A:$O,12,0),0),0)</f>
        <v>0</v>
      </c>
      <c r="W7" s="73">
        <f>IFERROR(IF(VLOOKUP($A7,#REF!,7,FALSE)&gt;0,H7*VLOOKUP($A7,BASE_DADOS!$A:$O,12,0),0),0)</f>
        <v>0</v>
      </c>
      <c r="X7" s="73">
        <f>IFERROR(IF(VLOOKUP($A7,#REF!,7,FALSE)&gt;0,I7*VLOOKUP($A7,BASE_DADOS!$A:$O,12,0),0),0)</f>
        <v>0</v>
      </c>
      <c r="Y7" s="73">
        <f>IFERROR(IF(VLOOKUP($A7,#REF!,7,FALSE)&gt;0,J7*VLOOKUP($A7,BASE_DADOS!$A:$O,12,0),0),0)</f>
        <v>0</v>
      </c>
      <c r="Z7" s="73">
        <f>IFERROR(IF(VLOOKUP($A7,#REF!,7,FALSE)&gt;0,K7*VLOOKUP($A7,BASE_DADOS!$A:$O,12,0),0),0)</f>
        <v>0</v>
      </c>
      <c r="AA7" s="73">
        <f>IFERROR(IF(VLOOKUP($A7,#REF!,7,FALSE)&gt;0,L7*VLOOKUP($A7,BASE_DADOS!$A:$O,12,0),0),0)</f>
        <v>0</v>
      </c>
      <c r="AB7" s="73">
        <f>IFERROR(IF(VLOOKUP($A7,#REF!,7,FALSE)&gt;0,M7*VLOOKUP($A7,BASE_DADOS!$A:$O,12,0),0),0)</f>
        <v>0</v>
      </c>
      <c r="AC7" s="73">
        <f>IFERROR(IF(VLOOKUP($A7,#REF!,7,FALSE)&gt;0,N7*VLOOKUP($A7,BASE_DADOS!$A:$O,12,0),0),0)</f>
        <v>0</v>
      </c>
      <c r="AD7" s="73">
        <f>IFERROR(IF(VLOOKUP($A7,#REF!,7,FALSE)&gt;0,O7*VLOOKUP($A7,BASE_DADOS!$A:$O,12,0),0),0)</f>
        <v>0</v>
      </c>
      <c r="AE7" s="73">
        <f>IFERROR(IF(VLOOKUP($A7,#REF!,7,FALSE)&gt;0,P7*VLOOKUP($A7,BASE_DADOS!$A:$O,12,0),0),0)</f>
        <v>0</v>
      </c>
      <c r="AF7" s="73">
        <f>IFERROR(IF(VLOOKUP($A7,#REF!,7,FALSE)&gt;0,Q7*VLOOKUP($A7,BASE_DADOS!$A:$O,12,0),0),0)</f>
        <v>0</v>
      </c>
    </row>
    <row r="8" spans="1:32" x14ac:dyDescent="0.25">
      <c r="A8" s="69" t="str">
        <f t="shared" si="0"/>
        <v>SC1_FPOLISA HORA DA VENENOSA</v>
      </c>
      <c r="B8" s="10" t="s">
        <v>15</v>
      </c>
      <c r="C8" s="24" t="s">
        <v>25</v>
      </c>
      <c r="D8" s="20">
        <v>0.47126436781609193</v>
      </c>
      <c r="E8" s="20">
        <v>0.52873563218390807</v>
      </c>
      <c r="F8" s="20">
        <v>6.8965517241379309E-2</v>
      </c>
      <c r="G8" s="20">
        <v>0.16091954022988506</v>
      </c>
      <c r="H8" s="20">
        <v>0.20689655172413793</v>
      </c>
      <c r="I8" s="20">
        <v>0.18390804597701149</v>
      </c>
      <c r="J8" s="20">
        <v>0.17241379310344829</v>
      </c>
      <c r="K8" s="20">
        <v>0.20689655172413793</v>
      </c>
      <c r="L8" s="20">
        <v>0.18390804597701149</v>
      </c>
      <c r="M8" s="20">
        <v>0.45977011494252873</v>
      </c>
      <c r="N8" s="20">
        <v>0.35632183908045978</v>
      </c>
      <c r="O8" s="20">
        <v>0.32258064516129031</v>
      </c>
      <c r="P8" s="20">
        <v>0.5161290322580645</v>
      </c>
      <c r="Q8" s="74">
        <v>0.16129032258064516</v>
      </c>
      <c r="S8" s="73">
        <f>IFERROR(IF(VLOOKUP($A8,#REF!,7,FALSE)&gt;0,D8*VLOOKUP($A8,BASE_DADOS!$A:$O,12,0),0),0)</f>
        <v>0</v>
      </c>
      <c r="T8" s="73">
        <f>IFERROR(IF(VLOOKUP($A8,#REF!,7,FALSE)&gt;0,E8*VLOOKUP($A8,BASE_DADOS!$A:$O,12,0),0),0)</f>
        <v>0</v>
      </c>
      <c r="U8" s="73">
        <f>IFERROR(IF(VLOOKUP($A8,#REF!,7,FALSE)&gt;0,F8*VLOOKUP($A8,BASE_DADOS!$A:$O,12,0),0),0)</f>
        <v>0</v>
      </c>
      <c r="V8" s="73">
        <f>IFERROR(IF(VLOOKUP($A8,#REF!,7,FALSE)&gt;0,G8*VLOOKUP($A8,BASE_DADOS!$A:$O,12,0),0),0)</f>
        <v>0</v>
      </c>
      <c r="W8" s="73">
        <f>IFERROR(IF(VLOOKUP($A8,#REF!,7,FALSE)&gt;0,H8*VLOOKUP($A8,BASE_DADOS!$A:$O,12,0),0),0)</f>
        <v>0</v>
      </c>
      <c r="X8" s="73">
        <f>IFERROR(IF(VLOOKUP($A8,#REF!,7,FALSE)&gt;0,I8*VLOOKUP($A8,BASE_DADOS!$A:$O,12,0),0),0)</f>
        <v>0</v>
      </c>
      <c r="Y8" s="73">
        <f>IFERROR(IF(VLOOKUP($A8,#REF!,7,FALSE)&gt;0,J8*VLOOKUP($A8,BASE_DADOS!$A:$O,12,0),0),0)</f>
        <v>0</v>
      </c>
      <c r="Z8" s="73">
        <f>IFERROR(IF(VLOOKUP($A8,#REF!,7,FALSE)&gt;0,K8*VLOOKUP($A8,BASE_DADOS!$A:$O,12,0),0),0)</f>
        <v>0</v>
      </c>
      <c r="AA8" s="73">
        <f>IFERROR(IF(VLOOKUP($A8,#REF!,7,FALSE)&gt;0,L8*VLOOKUP($A8,BASE_DADOS!$A:$O,12,0),0),0)</f>
        <v>0</v>
      </c>
      <c r="AB8" s="73">
        <f>IFERROR(IF(VLOOKUP($A8,#REF!,7,FALSE)&gt;0,M8*VLOOKUP($A8,BASE_DADOS!$A:$O,12,0),0),0)</f>
        <v>0</v>
      </c>
      <c r="AC8" s="73">
        <f>IFERROR(IF(VLOOKUP($A8,#REF!,7,FALSE)&gt;0,N8*VLOOKUP($A8,BASE_DADOS!$A:$O,12,0),0),0)</f>
        <v>0</v>
      </c>
      <c r="AD8" s="73">
        <f>IFERROR(IF(VLOOKUP($A8,#REF!,7,FALSE)&gt;0,O8*VLOOKUP($A8,BASE_DADOS!$A:$O,12,0),0),0)</f>
        <v>0</v>
      </c>
      <c r="AE8" s="73">
        <f>IFERROR(IF(VLOOKUP($A8,#REF!,7,FALSE)&gt;0,P8*VLOOKUP($A8,BASE_DADOS!$A:$O,12,0),0),0)</f>
        <v>0</v>
      </c>
      <c r="AF8" s="73">
        <f>IFERROR(IF(VLOOKUP($A8,#REF!,7,FALSE)&gt;0,Q8*VLOOKUP($A8,BASE_DADOS!$A:$O,12,0),0),0)</f>
        <v>0</v>
      </c>
    </row>
    <row r="9" spans="1:32" x14ac:dyDescent="0.25">
      <c r="A9" s="69" t="str">
        <f t="shared" si="0"/>
        <v>SC1_FPOLISNOVELA DA TARDE 1</v>
      </c>
      <c r="B9" s="10" t="s">
        <v>15</v>
      </c>
      <c r="C9" s="24" t="s">
        <v>27</v>
      </c>
      <c r="D9" s="20">
        <v>0.49766210515289167</v>
      </c>
      <c r="E9" s="20">
        <v>0.50233789484710833</v>
      </c>
      <c r="F9" s="20">
        <v>9.2106390880781652E-2</v>
      </c>
      <c r="G9" s="20">
        <v>0.18757439838490036</v>
      </c>
      <c r="H9" s="20">
        <v>0.17192812044681885</v>
      </c>
      <c r="I9" s="20">
        <v>0.16111000009522994</v>
      </c>
      <c r="J9" s="20">
        <v>0.19298345856069482</v>
      </c>
      <c r="K9" s="20">
        <v>0.19429763163157443</v>
      </c>
      <c r="L9" s="20">
        <v>0.20584902246474113</v>
      </c>
      <c r="M9" s="20">
        <v>0.4549705263358379</v>
      </c>
      <c r="N9" s="20">
        <v>0.33918045119942097</v>
      </c>
      <c r="O9" s="20">
        <v>0.38474383301707782</v>
      </c>
      <c r="P9" s="20">
        <v>0.40170777988614798</v>
      </c>
      <c r="Q9" s="74">
        <v>0.21354838709677421</v>
      </c>
      <c r="S9" s="73">
        <f>IFERROR(IF(VLOOKUP($A9,#REF!,7,FALSE)&gt;0,D9*VLOOKUP($A9,BASE_DADOS!$A:$O,12,0),0),0)</f>
        <v>0</v>
      </c>
      <c r="T9" s="73">
        <f>IFERROR(IF(VLOOKUP($A9,#REF!,7,FALSE)&gt;0,E9*VLOOKUP($A9,BASE_DADOS!$A:$O,12,0),0),0)</f>
        <v>0</v>
      </c>
      <c r="U9" s="73">
        <f>IFERROR(IF(VLOOKUP($A9,#REF!,7,FALSE)&gt;0,F9*VLOOKUP($A9,BASE_DADOS!$A:$O,12,0),0),0)</f>
        <v>0</v>
      </c>
      <c r="V9" s="73">
        <f>IFERROR(IF(VLOOKUP($A9,#REF!,7,FALSE)&gt;0,G9*VLOOKUP($A9,BASE_DADOS!$A:$O,12,0),0),0)</f>
        <v>0</v>
      </c>
      <c r="W9" s="73">
        <f>IFERROR(IF(VLOOKUP($A9,#REF!,7,FALSE)&gt;0,H9*VLOOKUP($A9,BASE_DADOS!$A:$O,12,0),0),0)</f>
        <v>0</v>
      </c>
      <c r="X9" s="73">
        <f>IFERROR(IF(VLOOKUP($A9,#REF!,7,FALSE)&gt;0,I9*VLOOKUP($A9,BASE_DADOS!$A:$O,12,0),0),0)</f>
        <v>0</v>
      </c>
      <c r="Y9" s="73">
        <f>IFERROR(IF(VLOOKUP($A9,#REF!,7,FALSE)&gt;0,J9*VLOOKUP($A9,BASE_DADOS!$A:$O,12,0),0),0)</f>
        <v>0</v>
      </c>
      <c r="Z9" s="73">
        <f>IFERROR(IF(VLOOKUP($A9,#REF!,7,FALSE)&gt;0,K9*VLOOKUP($A9,BASE_DADOS!$A:$O,12,0),0),0)</f>
        <v>0</v>
      </c>
      <c r="AA9" s="73">
        <f>IFERROR(IF(VLOOKUP($A9,#REF!,7,FALSE)&gt;0,L9*VLOOKUP($A9,BASE_DADOS!$A:$O,12,0),0),0)</f>
        <v>0</v>
      </c>
      <c r="AB9" s="73">
        <f>IFERROR(IF(VLOOKUP($A9,#REF!,7,FALSE)&gt;0,M9*VLOOKUP($A9,BASE_DADOS!$A:$O,12,0),0),0)</f>
        <v>0</v>
      </c>
      <c r="AC9" s="73">
        <f>IFERROR(IF(VLOOKUP($A9,#REF!,7,FALSE)&gt;0,N9*VLOOKUP($A9,BASE_DADOS!$A:$O,12,0),0),0)</f>
        <v>0</v>
      </c>
      <c r="AD9" s="73">
        <f>IFERROR(IF(VLOOKUP($A9,#REF!,7,FALSE)&gt;0,O9*VLOOKUP($A9,BASE_DADOS!$A:$O,12,0),0),0)</f>
        <v>0</v>
      </c>
      <c r="AE9" s="73">
        <f>IFERROR(IF(VLOOKUP($A9,#REF!,7,FALSE)&gt;0,P9*VLOOKUP($A9,BASE_DADOS!$A:$O,12,0),0),0)</f>
        <v>0</v>
      </c>
      <c r="AF9" s="73">
        <f>IFERROR(IF(VLOOKUP($A9,#REF!,7,FALSE)&gt;0,Q9*VLOOKUP($A9,BASE_DADOS!$A:$O,12,0),0),0)</f>
        <v>0</v>
      </c>
    </row>
    <row r="10" spans="1:32" x14ac:dyDescent="0.25">
      <c r="A10" s="69" t="str">
        <f t="shared" si="0"/>
        <v>SC1_FPOLISCIDADE ALERTA NACIONAL</v>
      </c>
      <c r="B10" s="10" t="s">
        <v>15</v>
      </c>
      <c r="C10" s="24" t="s">
        <v>29</v>
      </c>
      <c r="D10" s="20">
        <v>0.52112676056338025</v>
      </c>
      <c r="E10" s="20">
        <v>0.47887323943661969</v>
      </c>
      <c r="F10" s="20">
        <v>0.11267605633802819</v>
      </c>
      <c r="G10" s="20">
        <v>0.21126760563380284</v>
      </c>
      <c r="H10" s="20">
        <v>0.14084507042253522</v>
      </c>
      <c r="I10" s="20">
        <v>0.14084507042253522</v>
      </c>
      <c r="J10" s="20">
        <v>0.21126760563380284</v>
      </c>
      <c r="K10" s="20">
        <v>0.18309859154929578</v>
      </c>
      <c r="L10" s="20">
        <v>0.22535211267605637</v>
      </c>
      <c r="M10" s="20">
        <v>0.45070422535211274</v>
      </c>
      <c r="N10" s="20">
        <v>0.323943661971831</v>
      </c>
      <c r="O10" s="20">
        <v>0.44</v>
      </c>
      <c r="P10" s="20">
        <v>0.3</v>
      </c>
      <c r="Q10" s="74">
        <v>0.26</v>
      </c>
      <c r="S10" s="73">
        <f>IFERROR(IF(VLOOKUP($A10,#REF!,7,FALSE)&gt;0,D10*VLOOKUP($A10,BASE_DADOS!$A:$O,12,0),0),0)</f>
        <v>0</v>
      </c>
      <c r="T10" s="73">
        <f>IFERROR(IF(VLOOKUP($A10,#REF!,7,FALSE)&gt;0,E10*VLOOKUP($A10,BASE_DADOS!$A:$O,12,0),0),0)</f>
        <v>0</v>
      </c>
      <c r="U10" s="73">
        <f>IFERROR(IF(VLOOKUP($A10,#REF!,7,FALSE)&gt;0,F10*VLOOKUP($A10,BASE_DADOS!$A:$O,12,0),0),0)</f>
        <v>0</v>
      </c>
      <c r="V10" s="73">
        <f>IFERROR(IF(VLOOKUP($A10,#REF!,7,FALSE)&gt;0,G10*VLOOKUP($A10,BASE_DADOS!$A:$O,12,0),0),0)</f>
        <v>0</v>
      </c>
      <c r="W10" s="73">
        <f>IFERROR(IF(VLOOKUP($A10,#REF!,7,FALSE)&gt;0,H10*VLOOKUP($A10,BASE_DADOS!$A:$O,12,0),0),0)</f>
        <v>0</v>
      </c>
      <c r="X10" s="73">
        <f>IFERROR(IF(VLOOKUP($A10,#REF!,7,FALSE)&gt;0,I10*VLOOKUP($A10,BASE_DADOS!$A:$O,12,0),0),0)</f>
        <v>0</v>
      </c>
      <c r="Y10" s="73">
        <f>IFERROR(IF(VLOOKUP($A10,#REF!,7,FALSE)&gt;0,J10*VLOOKUP($A10,BASE_DADOS!$A:$O,12,0),0),0)</f>
        <v>0</v>
      </c>
      <c r="Z10" s="73">
        <f>IFERROR(IF(VLOOKUP($A10,#REF!,7,FALSE)&gt;0,K10*VLOOKUP($A10,BASE_DADOS!$A:$O,12,0),0),0)</f>
        <v>0</v>
      </c>
      <c r="AA10" s="73">
        <f>IFERROR(IF(VLOOKUP($A10,#REF!,7,FALSE)&gt;0,L10*VLOOKUP($A10,BASE_DADOS!$A:$O,12,0),0),0)</f>
        <v>0</v>
      </c>
      <c r="AB10" s="73">
        <f>IFERROR(IF(VLOOKUP($A10,#REF!,7,FALSE)&gt;0,M10*VLOOKUP($A10,BASE_DADOS!$A:$O,12,0),0),0)</f>
        <v>0</v>
      </c>
      <c r="AC10" s="73">
        <f>IFERROR(IF(VLOOKUP($A10,#REF!,7,FALSE)&gt;0,N10*VLOOKUP($A10,BASE_DADOS!$A:$O,12,0),0),0)</f>
        <v>0</v>
      </c>
      <c r="AD10" s="73">
        <f>IFERROR(IF(VLOOKUP($A10,#REF!,7,FALSE)&gt;0,O10*VLOOKUP($A10,BASE_DADOS!$A:$O,12,0),0),0)</f>
        <v>0</v>
      </c>
      <c r="AE10" s="73">
        <f>IFERROR(IF(VLOOKUP($A10,#REF!,7,FALSE)&gt;0,P10*VLOOKUP($A10,BASE_DADOS!$A:$O,12,0),0),0)</f>
        <v>0</v>
      </c>
      <c r="AF10" s="73">
        <f>IFERROR(IF(VLOOKUP($A10,#REF!,7,FALSE)&gt;0,Q10*VLOOKUP($A10,BASE_DADOS!$A:$O,12,0),0),0)</f>
        <v>0</v>
      </c>
    </row>
    <row r="11" spans="1:32" x14ac:dyDescent="0.25">
      <c r="A11" s="69" t="str">
        <f t="shared" si="0"/>
        <v>SC1_FPOLISCIDADE ALERTA SC</v>
      </c>
      <c r="B11" s="10" t="s">
        <v>15</v>
      </c>
      <c r="C11" s="24" t="s">
        <v>31</v>
      </c>
      <c r="D11" s="20">
        <v>0.5</v>
      </c>
      <c r="E11" s="20">
        <v>0.5</v>
      </c>
      <c r="F11" s="20">
        <v>6.25E-2</v>
      </c>
      <c r="G11" s="20">
        <v>6.25E-2</v>
      </c>
      <c r="H11" s="20">
        <v>0.22916666666666666</v>
      </c>
      <c r="I11" s="20">
        <v>0.17708333333333331</v>
      </c>
      <c r="J11" s="20">
        <v>0.23958333333333334</v>
      </c>
      <c r="K11" s="20">
        <v>0.22916666666666666</v>
      </c>
      <c r="L11" s="20">
        <v>0.20833333333333337</v>
      </c>
      <c r="M11" s="20">
        <v>0.43750000000000006</v>
      </c>
      <c r="N11" s="20">
        <v>0.35416666666666669</v>
      </c>
      <c r="O11" s="20">
        <v>0.45070422535211274</v>
      </c>
      <c r="P11" s="20">
        <v>0.39436619718309862</v>
      </c>
      <c r="Q11" s="74">
        <v>0.15492957746478875</v>
      </c>
      <c r="S11" s="73">
        <f>IFERROR(IF(VLOOKUP($A11,#REF!,7,FALSE)&gt;0,D11*VLOOKUP($A11,BASE_DADOS!$A:$O,12,0),0),0)</f>
        <v>0</v>
      </c>
      <c r="T11" s="73">
        <f>IFERROR(IF(VLOOKUP($A11,#REF!,7,FALSE)&gt;0,E11*VLOOKUP($A11,BASE_DADOS!$A:$O,12,0),0),0)</f>
        <v>0</v>
      </c>
      <c r="U11" s="73">
        <f>IFERROR(IF(VLOOKUP($A11,#REF!,7,FALSE)&gt;0,F11*VLOOKUP($A11,BASE_DADOS!$A:$O,12,0),0),0)</f>
        <v>0</v>
      </c>
      <c r="V11" s="73">
        <f>IFERROR(IF(VLOOKUP($A11,#REF!,7,FALSE)&gt;0,G11*VLOOKUP($A11,BASE_DADOS!$A:$O,12,0),0),0)</f>
        <v>0</v>
      </c>
      <c r="W11" s="73">
        <f>IFERROR(IF(VLOOKUP($A11,#REF!,7,FALSE)&gt;0,H11*VLOOKUP($A11,BASE_DADOS!$A:$O,12,0),0),0)</f>
        <v>0</v>
      </c>
      <c r="X11" s="73">
        <f>IFERROR(IF(VLOOKUP($A11,#REF!,7,FALSE)&gt;0,I11*VLOOKUP($A11,BASE_DADOS!$A:$O,12,0),0),0)</f>
        <v>0</v>
      </c>
      <c r="Y11" s="73">
        <f>IFERROR(IF(VLOOKUP($A11,#REF!,7,FALSE)&gt;0,J11*VLOOKUP($A11,BASE_DADOS!$A:$O,12,0),0),0)</f>
        <v>0</v>
      </c>
      <c r="Z11" s="73">
        <f>IFERROR(IF(VLOOKUP($A11,#REF!,7,FALSE)&gt;0,K11*VLOOKUP($A11,BASE_DADOS!$A:$O,12,0),0),0)</f>
        <v>0</v>
      </c>
      <c r="AA11" s="73">
        <f>IFERROR(IF(VLOOKUP($A11,#REF!,7,FALSE)&gt;0,L11*VLOOKUP($A11,BASE_DADOS!$A:$O,12,0),0),0)</f>
        <v>0</v>
      </c>
      <c r="AB11" s="73">
        <f>IFERROR(IF(VLOOKUP($A11,#REF!,7,FALSE)&gt;0,M11*VLOOKUP($A11,BASE_DADOS!$A:$O,12,0),0),0)</f>
        <v>0</v>
      </c>
      <c r="AC11" s="73">
        <f>IFERROR(IF(VLOOKUP($A11,#REF!,7,FALSE)&gt;0,N11*VLOOKUP($A11,BASE_DADOS!$A:$O,12,0),0),0)</f>
        <v>0</v>
      </c>
      <c r="AD11" s="73">
        <f>IFERROR(IF(VLOOKUP($A11,#REF!,7,FALSE)&gt;0,O11*VLOOKUP($A11,BASE_DADOS!$A:$O,12,0),0),0)</f>
        <v>0</v>
      </c>
      <c r="AE11" s="73">
        <f>IFERROR(IF(VLOOKUP($A11,#REF!,7,FALSE)&gt;0,P11*VLOOKUP($A11,BASE_DADOS!$A:$O,12,0),0),0)</f>
        <v>0</v>
      </c>
      <c r="AF11" s="73">
        <f>IFERROR(IF(VLOOKUP($A11,#REF!,7,FALSE)&gt;0,Q11*VLOOKUP($A11,BASE_DADOS!$A:$O,12,0),0),0)</f>
        <v>0</v>
      </c>
    </row>
    <row r="12" spans="1:32" x14ac:dyDescent="0.25">
      <c r="A12" s="69" t="str">
        <f t="shared" si="0"/>
        <v>SC1_FPOLISND NOTÍCIAS</v>
      </c>
      <c r="B12" s="10" t="s">
        <v>15</v>
      </c>
      <c r="C12" s="24" t="s">
        <v>33</v>
      </c>
      <c r="D12" s="20">
        <v>0.58762886597938147</v>
      </c>
      <c r="E12" s="20">
        <v>0.41237113402061853</v>
      </c>
      <c r="F12" s="20">
        <v>4.1237113402061855E-2</v>
      </c>
      <c r="G12" s="20">
        <v>0.18556701030927833</v>
      </c>
      <c r="H12" s="20">
        <v>0.19587628865979381</v>
      </c>
      <c r="I12" s="20">
        <v>0.10309278350515463</v>
      </c>
      <c r="J12" s="20">
        <v>0.19587628865979381</v>
      </c>
      <c r="K12" s="20">
        <v>0.27835051546391754</v>
      </c>
      <c r="L12" s="20">
        <v>0.2061855670103093</v>
      </c>
      <c r="M12" s="20">
        <v>0.3505154639175258</v>
      </c>
      <c r="N12" s="20">
        <v>0.44329896907216498</v>
      </c>
      <c r="O12" s="20">
        <v>0.47945205479452052</v>
      </c>
      <c r="P12" s="20">
        <v>0.26027397260273971</v>
      </c>
      <c r="Q12" s="74">
        <v>0.26027397260273971</v>
      </c>
      <c r="S12" s="73">
        <f>IFERROR(IF(VLOOKUP($A12,#REF!,7,FALSE)&gt;0,D12*VLOOKUP($A12,BASE_DADOS!$A:$O,12,0),0),0)</f>
        <v>0</v>
      </c>
      <c r="T12" s="73">
        <f>IFERROR(IF(VLOOKUP($A12,#REF!,7,FALSE)&gt;0,E12*VLOOKUP($A12,BASE_DADOS!$A:$O,12,0),0),0)</f>
        <v>0</v>
      </c>
      <c r="U12" s="73">
        <f>IFERROR(IF(VLOOKUP($A12,#REF!,7,FALSE)&gt;0,F12*VLOOKUP($A12,BASE_DADOS!$A:$O,12,0),0),0)</f>
        <v>0</v>
      </c>
      <c r="V12" s="73">
        <f>IFERROR(IF(VLOOKUP($A12,#REF!,7,FALSE)&gt;0,G12*VLOOKUP($A12,BASE_DADOS!$A:$O,12,0),0),0)</f>
        <v>0</v>
      </c>
      <c r="W12" s="73">
        <f>IFERROR(IF(VLOOKUP($A12,#REF!,7,FALSE)&gt;0,H12*VLOOKUP($A12,BASE_DADOS!$A:$O,12,0),0),0)</f>
        <v>0</v>
      </c>
      <c r="X12" s="73">
        <f>IFERROR(IF(VLOOKUP($A12,#REF!,7,FALSE)&gt;0,I12*VLOOKUP($A12,BASE_DADOS!$A:$O,12,0),0),0)</f>
        <v>0</v>
      </c>
      <c r="Y12" s="73">
        <f>IFERROR(IF(VLOOKUP($A12,#REF!,7,FALSE)&gt;0,J12*VLOOKUP($A12,BASE_DADOS!$A:$O,12,0),0),0)</f>
        <v>0</v>
      </c>
      <c r="Z12" s="73">
        <f>IFERROR(IF(VLOOKUP($A12,#REF!,7,FALSE)&gt;0,K12*VLOOKUP($A12,BASE_DADOS!$A:$O,12,0),0),0)</f>
        <v>0</v>
      </c>
      <c r="AA12" s="73">
        <f>IFERROR(IF(VLOOKUP($A12,#REF!,7,FALSE)&gt;0,L12*VLOOKUP($A12,BASE_DADOS!$A:$O,12,0),0),0)</f>
        <v>0</v>
      </c>
      <c r="AB12" s="73">
        <f>IFERROR(IF(VLOOKUP($A12,#REF!,7,FALSE)&gt;0,M12*VLOOKUP($A12,BASE_DADOS!$A:$O,12,0),0),0)</f>
        <v>0</v>
      </c>
      <c r="AC12" s="73">
        <f>IFERROR(IF(VLOOKUP($A12,#REF!,7,FALSE)&gt;0,N12*VLOOKUP($A12,BASE_DADOS!$A:$O,12,0),0),0)</f>
        <v>0</v>
      </c>
      <c r="AD12" s="73">
        <f>IFERROR(IF(VLOOKUP($A12,#REF!,7,FALSE)&gt;0,O12*VLOOKUP($A12,BASE_DADOS!$A:$O,12,0),0),0)</f>
        <v>0</v>
      </c>
      <c r="AE12" s="73">
        <f>IFERROR(IF(VLOOKUP($A12,#REF!,7,FALSE)&gt;0,P12*VLOOKUP($A12,BASE_DADOS!$A:$O,12,0),0),0)</f>
        <v>0</v>
      </c>
      <c r="AF12" s="73">
        <f>IFERROR(IF(VLOOKUP($A12,#REF!,7,FALSE)&gt;0,Q12*VLOOKUP($A12,BASE_DADOS!$A:$O,12,0),0),0)</f>
        <v>0</v>
      </c>
    </row>
    <row r="13" spans="1:32" x14ac:dyDescent="0.25">
      <c r="A13" s="69" t="str">
        <f t="shared" si="0"/>
        <v>SC1_FPOLISJORNAL DA RECORD</v>
      </c>
      <c r="B13" s="10" t="s">
        <v>15</v>
      </c>
      <c r="C13" s="24" t="s">
        <v>35</v>
      </c>
      <c r="D13" s="20">
        <v>0.53491707754370243</v>
      </c>
      <c r="E13" s="20">
        <v>0.46508292245629762</v>
      </c>
      <c r="F13" s="20">
        <v>5.1725683549977586E-2</v>
      </c>
      <c r="G13" s="20">
        <v>8.0591662931420893E-2</v>
      </c>
      <c r="H13" s="20">
        <v>0.14352308381891529</v>
      </c>
      <c r="I13" s="20">
        <v>0.16844464365755268</v>
      </c>
      <c r="J13" s="20">
        <v>0.16091438816674139</v>
      </c>
      <c r="K13" s="20">
        <v>0.39480053787539227</v>
      </c>
      <c r="L13" s="20">
        <v>0.11949798296727925</v>
      </c>
      <c r="M13" s="20">
        <v>0.46140744060959216</v>
      </c>
      <c r="N13" s="20">
        <v>0.4190945764231287</v>
      </c>
      <c r="O13" s="20">
        <v>0.5248759182052809</v>
      </c>
      <c r="P13" s="20">
        <v>0.30712725828866394</v>
      </c>
      <c r="Q13" s="74">
        <v>0.16799682350605522</v>
      </c>
      <c r="S13" s="73">
        <f>IFERROR(IF(VLOOKUP($A13,#REF!,7,FALSE)&gt;0,D13*VLOOKUP($A13,BASE_DADOS!$A:$O,12,0),0),0)</f>
        <v>0</v>
      </c>
      <c r="T13" s="73">
        <f>IFERROR(IF(VLOOKUP($A13,#REF!,7,FALSE)&gt;0,E13*VLOOKUP($A13,BASE_DADOS!$A:$O,12,0),0),0)</f>
        <v>0</v>
      </c>
      <c r="U13" s="73">
        <f>IFERROR(IF(VLOOKUP($A13,#REF!,7,FALSE)&gt;0,F13*VLOOKUP($A13,BASE_DADOS!$A:$O,12,0),0),0)</f>
        <v>0</v>
      </c>
      <c r="V13" s="73">
        <f>IFERROR(IF(VLOOKUP($A13,#REF!,7,FALSE)&gt;0,G13*VLOOKUP($A13,BASE_DADOS!$A:$O,12,0),0),0)</f>
        <v>0</v>
      </c>
      <c r="W13" s="73">
        <f>IFERROR(IF(VLOOKUP($A13,#REF!,7,FALSE)&gt;0,H13*VLOOKUP($A13,BASE_DADOS!$A:$O,12,0),0),0)</f>
        <v>0</v>
      </c>
      <c r="X13" s="73">
        <f>IFERROR(IF(VLOOKUP($A13,#REF!,7,FALSE)&gt;0,I13*VLOOKUP($A13,BASE_DADOS!$A:$O,12,0),0),0)</f>
        <v>0</v>
      </c>
      <c r="Y13" s="73">
        <f>IFERROR(IF(VLOOKUP($A13,#REF!,7,FALSE)&gt;0,J13*VLOOKUP($A13,BASE_DADOS!$A:$O,12,0),0),0)</f>
        <v>0</v>
      </c>
      <c r="Z13" s="73">
        <f>IFERROR(IF(VLOOKUP($A13,#REF!,7,FALSE)&gt;0,K13*VLOOKUP($A13,BASE_DADOS!$A:$O,12,0),0),0)</f>
        <v>0</v>
      </c>
      <c r="AA13" s="73">
        <f>IFERROR(IF(VLOOKUP($A13,#REF!,7,FALSE)&gt;0,L13*VLOOKUP($A13,BASE_DADOS!$A:$O,12,0),0),0)</f>
        <v>0</v>
      </c>
      <c r="AB13" s="73">
        <f>IFERROR(IF(VLOOKUP($A13,#REF!,7,FALSE)&gt;0,M13*VLOOKUP($A13,BASE_DADOS!$A:$O,12,0),0),0)</f>
        <v>0</v>
      </c>
      <c r="AC13" s="73">
        <f>IFERROR(IF(VLOOKUP($A13,#REF!,7,FALSE)&gt;0,N13*VLOOKUP($A13,BASE_DADOS!$A:$O,12,0),0),0)</f>
        <v>0</v>
      </c>
      <c r="AD13" s="73">
        <f>IFERROR(IF(VLOOKUP($A13,#REF!,7,FALSE)&gt;0,O13*VLOOKUP($A13,BASE_DADOS!$A:$O,12,0),0),0)</f>
        <v>0</v>
      </c>
      <c r="AE13" s="73">
        <f>IFERROR(IF(VLOOKUP($A13,#REF!,7,FALSE)&gt;0,P13*VLOOKUP($A13,BASE_DADOS!$A:$O,12,0),0),0)</f>
        <v>0</v>
      </c>
      <c r="AF13" s="73">
        <f>IFERROR(IF(VLOOKUP($A13,#REF!,7,FALSE)&gt;0,Q13*VLOOKUP($A13,BASE_DADOS!$A:$O,12,0),0),0)</f>
        <v>0</v>
      </c>
    </row>
    <row r="14" spans="1:32" x14ac:dyDescent="0.25">
      <c r="A14" s="69" t="str">
        <f t="shared" si="0"/>
        <v>SC1_FPOLISNOVELA 3</v>
      </c>
      <c r="B14" s="10" t="s">
        <v>15</v>
      </c>
      <c r="C14" s="24" t="s">
        <v>37</v>
      </c>
      <c r="D14" s="20">
        <v>0.52860169491525444</v>
      </c>
      <c r="E14" s="20">
        <v>0.47139830508474562</v>
      </c>
      <c r="F14" s="20">
        <v>4.8728813559322029E-2</v>
      </c>
      <c r="G14" s="20">
        <v>0.11758474576271161</v>
      </c>
      <c r="H14" s="20">
        <v>0.18432203389830484</v>
      </c>
      <c r="I14" s="20">
        <v>0.18326271186440651</v>
      </c>
      <c r="J14" s="20">
        <v>0.19809322033898299</v>
      </c>
      <c r="K14" s="20">
        <v>0.26800847457627214</v>
      </c>
      <c r="L14" s="20">
        <v>0.20762711864406672</v>
      </c>
      <c r="M14" s="20">
        <v>0.42584745762711945</v>
      </c>
      <c r="N14" s="20">
        <v>0.36652542372881386</v>
      </c>
      <c r="O14" s="20">
        <v>0.46501457725947637</v>
      </c>
      <c r="P14" s="20">
        <v>0.34548104956268205</v>
      </c>
      <c r="Q14" s="74">
        <v>0.18950437317784152</v>
      </c>
      <c r="S14" s="73">
        <f>IFERROR(IF(VLOOKUP($A14,#REF!,7,FALSE)&gt;0,D14*VLOOKUP($A14,BASE_DADOS!$A:$O,12,0),0),0)</f>
        <v>0</v>
      </c>
      <c r="T14" s="73">
        <f>IFERROR(IF(VLOOKUP($A14,#REF!,7,FALSE)&gt;0,E14*VLOOKUP($A14,BASE_DADOS!$A:$O,12,0),0),0)</f>
        <v>0</v>
      </c>
      <c r="U14" s="73">
        <f>IFERROR(IF(VLOOKUP($A14,#REF!,7,FALSE)&gt;0,F14*VLOOKUP($A14,BASE_DADOS!$A:$O,12,0),0),0)</f>
        <v>0</v>
      </c>
      <c r="V14" s="73">
        <f>IFERROR(IF(VLOOKUP($A14,#REF!,7,FALSE)&gt;0,G14*VLOOKUP($A14,BASE_DADOS!$A:$O,12,0),0),0)</f>
        <v>0</v>
      </c>
      <c r="W14" s="73">
        <f>IFERROR(IF(VLOOKUP($A14,#REF!,7,FALSE)&gt;0,H14*VLOOKUP($A14,BASE_DADOS!$A:$O,12,0),0),0)</f>
        <v>0</v>
      </c>
      <c r="X14" s="73">
        <f>IFERROR(IF(VLOOKUP($A14,#REF!,7,FALSE)&gt;0,I14*VLOOKUP($A14,BASE_DADOS!$A:$O,12,0),0),0)</f>
        <v>0</v>
      </c>
      <c r="Y14" s="73">
        <f>IFERROR(IF(VLOOKUP($A14,#REF!,7,FALSE)&gt;0,J14*VLOOKUP($A14,BASE_DADOS!$A:$O,12,0),0),0)</f>
        <v>0</v>
      </c>
      <c r="Z14" s="73">
        <f>IFERROR(IF(VLOOKUP($A14,#REF!,7,FALSE)&gt;0,K14*VLOOKUP($A14,BASE_DADOS!$A:$O,12,0),0),0)</f>
        <v>0</v>
      </c>
      <c r="AA14" s="73">
        <f>IFERROR(IF(VLOOKUP($A14,#REF!,7,FALSE)&gt;0,L14*VLOOKUP($A14,BASE_DADOS!$A:$O,12,0),0),0)</f>
        <v>0</v>
      </c>
      <c r="AB14" s="73">
        <f>IFERROR(IF(VLOOKUP($A14,#REF!,7,FALSE)&gt;0,M14*VLOOKUP($A14,BASE_DADOS!$A:$O,12,0),0),0)</f>
        <v>0</v>
      </c>
      <c r="AC14" s="73">
        <f>IFERROR(IF(VLOOKUP($A14,#REF!,7,FALSE)&gt;0,N14*VLOOKUP($A14,BASE_DADOS!$A:$O,12,0),0),0)</f>
        <v>0</v>
      </c>
      <c r="AD14" s="73">
        <f>IFERROR(IF(VLOOKUP($A14,#REF!,7,FALSE)&gt;0,O14*VLOOKUP($A14,BASE_DADOS!$A:$O,12,0),0),0)</f>
        <v>0</v>
      </c>
      <c r="AE14" s="73">
        <f>IFERROR(IF(VLOOKUP($A14,#REF!,7,FALSE)&gt;0,P14*VLOOKUP($A14,BASE_DADOS!$A:$O,12,0),0),0)</f>
        <v>0</v>
      </c>
      <c r="AF14" s="73">
        <f>IFERROR(IF(VLOOKUP($A14,#REF!,7,FALSE)&gt;0,Q14*VLOOKUP($A14,BASE_DADOS!$A:$O,12,0),0),0)</f>
        <v>0</v>
      </c>
    </row>
    <row r="15" spans="1:32" x14ac:dyDescent="0.25">
      <c r="A15" s="69" t="str">
        <f t="shared" si="0"/>
        <v>SC1_FPOLISNOVELA 22HS</v>
      </c>
      <c r="B15" s="10" t="s">
        <v>15</v>
      </c>
      <c r="C15" s="24" t="s">
        <v>39</v>
      </c>
      <c r="D15" s="20">
        <v>0.53443811286447196</v>
      </c>
      <c r="E15" s="20">
        <v>0.46556188713552799</v>
      </c>
      <c r="F15" s="20">
        <v>4.8809987661536526E-2</v>
      </c>
      <c r="G15" s="20">
        <v>0.12827537502435213</v>
      </c>
      <c r="H15" s="20">
        <v>0.16776251704656134</v>
      </c>
      <c r="I15" s="20">
        <v>0.18848220663679441</v>
      </c>
      <c r="J15" s="20">
        <v>0.20013069030456512</v>
      </c>
      <c r="K15" s="20">
        <v>0.26653922332619051</v>
      </c>
      <c r="L15" s="20">
        <v>0.21097149165530119</v>
      </c>
      <c r="M15" s="20">
        <v>0.42164263913241207</v>
      </c>
      <c r="N15" s="20">
        <v>0.36738586921228683</v>
      </c>
      <c r="O15" s="20">
        <v>0.45541638172023757</v>
      </c>
      <c r="P15" s="20">
        <v>0.34286954052638058</v>
      </c>
      <c r="Q15" s="74">
        <v>0.20171407775338174</v>
      </c>
      <c r="S15" s="73">
        <f>IFERROR(IF(VLOOKUP($A15,#REF!,7,FALSE)&gt;0,D15*VLOOKUP($A15,BASE_DADOS!$A:$O,12,0),0),0)</f>
        <v>0</v>
      </c>
      <c r="T15" s="73">
        <f>IFERROR(IF(VLOOKUP($A15,#REF!,7,FALSE)&gt;0,E15*VLOOKUP($A15,BASE_DADOS!$A:$O,12,0),0),0)</f>
        <v>0</v>
      </c>
      <c r="U15" s="73">
        <f>IFERROR(IF(VLOOKUP($A15,#REF!,7,FALSE)&gt;0,F15*VLOOKUP($A15,BASE_DADOS!$A:$O,12,0),0),0)</f>
        <v>0</v>
      </c>
      <c r="V15" s="73">
        <f>IFERROR(IF(VLOOKUP($A15,#REF!,7,FALSE)&gt;0,G15*VLOOKUP($A15,BASE_DADOS!$A:$O,12,0),0),0)</f>
        <v>0</v>
      </c>
      <c r="W15" s="73">
        <f>IFERROR(IF(VLOOKUP($A15,#REF!,7,FALSE)&gt;0,H15*VLOOKUP($A15,BASE_DADOS!$A:$O,12,0),0),0)</f>
        <v>0</v>
      </c>
      <c r="X15" s="73">
        <f>IFERROR(IF(VLOOKUP($A15,#REF!,7,FALSE)&gt;0,I15*VLOOKUP($A15,BASE_DADOS!$A:$O,12,0),0),0)</f>
        <v>0</v>
      </c>
      <c r="Y15" s="73">
        <f>IFERROR(IF(VLOOKUP($A15,#REF!,7,FALSE)&gt;0,J15*VLOOKUP($A15,BASE_DADOS!$A:$O,12,0),0),0)</f>
        <v>0</v>
      </c>
      <c r="Z15" s="73">
        <f>IFERROR(IF(VLOOKUP($A15,#REF!,7,FALSE)&gt;0,K15*VLOOKUP($A15,BASE_DADOS!$A:$O,12,0),0),0)</f>
        <v>0</v>
      </c>
      <c r="AA15" s="73">
        <f>IFERROR(IF(VLOOKUP($A15,#REF!,7,FALSE)&gt;0,L15*VLOOKUP($A15,BASE_DADOS!$A:$O,12,0),0),0)</f>
        <v>0</v>
      </c>
      <c r="AB15" s="73">
        <f>IFERROR(IF(VLOOKUP($A15,#REF!,7,FALSE)&gt;0,M15*VLOOKUP($A15,BASE_DADOS!$A:$O,12,0),0),0)</f>
        <v>0</v>
      </c>
      <c r="AC15" s="73">
        <f>IFERROR(IF(VLOOKUP($A15,#REF!,7,FALSE)&gt;0,N15*VLOOKUP($A15,BASE_DADOS!$A:$O,12,0),0),0)</f>
        <v>0</v>
      </c>
      <c r="AD15" s="73">
        <f>IFERROR(IF(VLOOKUP($A15,#REF!,7,FALSE)&gt;0,O15*VLOOKUP($A15,BASE_DADOS!$A:$O,12,0),0),0)</f>
        <v>0</v>
      </c>
      <c r="AE15" s="73">
        <f>IFERROR(IF(VLOOKUP($A15,#REF!,7,FALSE)&gt;0,P15*VLOOKUP($A15,BASE_DADOS!$A:$O,12,0),0),0)</f>
        <v>0</v>
      </c>
      <c r="AF15" s="73">
        <f>IFERROR(IF(VLOOKUP($A15,#REF!,7,FALSE)&gt;0,Q15*VLOOKUP($A15,BASE_DADOS!$A:$O,12,0),0),0)</f>
        <v>0</v>
      </c>
    </row>
    <row r="16" spans="1:32" x14ac:dyDescent="0.25">
      <c r="A16" s="69" t="str">
        <f t="shared" si="0"/>
        <v>SC1_FPOLISREALITY SHOW 1</v>
      </c>
      <c r="B16" s="10" t="s">
        <v>15</v>
      </c>
      <c r="C16" s="24" t="s">
        <v>41</v>
      </c>
      <c r="D16" s="20">
        <v>0.56990436079670026</v>
      </c>
      <c r="E16" s="20">
        <v>0.43009563920329974</v>
      </c>
      <c r="F16" s="20">
        <v>5.1601298587347522E-2</v>
      </c>
      <c r="G16" s="20">
        <v>0.12215056593840475</v>
      </c>
      <c r="H16" s="20">
        <v>0.1691366148986575</v>
      </c>
      <c r="I16" s="20">
        <v>0.17605510221988235</v>
      </c>
      <c r="J16" s="20">
        <v>0.20412389225234712</v>
      </c>
      <c r="K16" s="20">
        <v>0.27693252610336083</v>
      </c>
      <c r="L16" s="20">
        <v>0.19383609721856598</v>
      </c>
      <c r="M16" s="20">
        <v>0.42086952706852698</v>
      </c>
      <c r="N16" s="20">
        <v>0.38529437571290709</v>
      </c>
      <c r="O16" s="20">
        <v>0.48607215629869371</v>
      </c>
      <c r="P16" s="20">
        <v>0.3317711454712533</v>
      </c>
      <c r="Q16" s="74">
        <v>0.18215669823005298</v>
      </c>
      <c r="S16" s="73">
        <f>IFERROR(IF(VLOOKUP($A16,#REF!,7,FALSE)&gt;0,D16*VLOOKUP($A16,BASE_DADOS!$A:$O,12,0),0),0)</f>
        <v>0</v>
      </c>
      <c r="T16" s="73">
        <f>IFERROR(IF(VLOOKUP($A16,#REF!,7,FALSE)&gt;0,E16*VLOOKUP($A16,BASE_DADOS!$A:$O,12,0),0),0)</f>
        <v>0</v>
      </c>
      <c r="U16" s="73">
        <f>IFERROR(IF(VLOOKUP($A16,#REF!,7,FALSE)&gt;0,F16*VLOOKUP($A16,BASE_DADOS!$A:$O,12,0),0),0)</f>
        <v>0</v>
      </c>
      <c r="V16" s="73">
        <f>IFERROR(IF(VLOOKUP($A16,#REF!,7,FALSE)&gt;0,G16*VLOOKUP($A16,BASE_DADOS!$A:$O,12,0),0),0)</f>
        <v>0</v>
      </c>
      <c r="W16" s="73">
        <f>IFERROR(IF(VLOOKUP($A16,#REF!,7,FALSE)&gt;0,H16*VLOOKUP($A16,BASE_DADOS!$A:$O,12,0),0),0)</f>
        <v>0</v>
      </c>
      <c r="X16" s="73">
        <f>IFERROR(IF(VLOOKUP($A16,#REF!,7,FALSE)&gt;0,I16*VLOOKUP($A16,BASE_DADOS!$A:$O,12,0),0),0)</f>
        <v>0</v>
      </c>
      <c r="Y16" s="73">
        <f>IFERROR(IF(VLOOKUP($A16,#REF!,7,FALSE)&gt;0,J16*VLOOKUP($A16,BASE_DADOS!$A:$O,12,0),0),0)</f>
        <v>0</v>
      </c>
      <c r="Z16" s="73">
        <f>IFERROR(IF(VLOOKUP($A16,#REF!,7,FALSE)&gt;0,K16*VLOOKUP($A16,BASE_DADOS!$A:$O,12,0),0),0)</f>
        <v>0</v>
      </c>
      <c r="AA16" s="73">
        <f>IFERROR(IF(VLOOKUP($A16,#REF!,7,FALSE)&gt;0,L16*VLOOKUP($A16,BASE_DADOS!$A:$O,12,0),0),0)</f>
        <v>0</v>
      </c>
      <c r="AB16" s="73">
        <f>IFERROR(IF(VLOOKUP($A16,#REF!,7,FALSE)&gt;0,M16*VLOOKUP($A16,BASE_DADOS!$A:$O,12,0),0),0)</f>
        <v>0</v>
      </c>
      <c r="AC16" s="73">
        <f>IFERROR(IF(VLOOKUP($A16,#REF!,7,FALSE)&gt;0,N16*VLOOKUP($A16,BASE_DADOS!$A:$O,12,0),0),0)</f>
        <v>0</v>
      </c>
      <c r="AD16" s="73">
        <f>IFERROR(IF(VLOOKUP($A16,#REF!,7,FALSE)&gt;0,O16*VLOOKUP($A16,BASE_DADOS!$A:$O,12,0),0),0)</f>
        <v>0</v>
      </c>
      <c r="AE16" s="73">
        <f>IFERROR(IF(VLOOKUP($A16,#REF!,7,FALSE)&gt;0,P16*VLOOKUP($A16,BASE_DADOS!$A:$O,12,0),0),0)</f>
        <v>0</v>
      </c>
      <c r="AF16" s="73">
        <f>IFERROR(IF(VLOOKUP($A16,#REF!,7,FALSE)&gt;0,Q16*VLOOKUP($A16,BASE_DADOS!$A:$O,12,0),0),0)</f>
        <v>0</v>
      </c>
    </row>
    <row r="17" spans="1:32" x14ac:dyDescent="0.25">
      <c r="A17" s="69" t="str">
        <f t="shared" si="0"/>
        <v>SC1_FPOLISREALITY SHOW 2</v>
      </c>
      <c r="B17" s="10" t="s">
        <v>15</v>
      </c>
      <c r="C17" s="24" t="s">
        <v>115</v>
      </c>
      <c r="D17" s="20">
        <v>0.56990436079670026</v>
      </c>
      <c r="E17" s="20">
        <v>0.43009563920329974</v>
      </c>
      <c r="F17" s="20">
        <v>5.1601298587347522E-2</v>
      </c>
      <c r="G17" s="20">
        <v>0.12215056593840475</v>
      </c>
      <c r="H17" s="20">
        <v>0.1691366148986575</v>
      </c>
      <c r="I17" s="20">
        <v>0.17605510221988235</v>
      </c>
      <c r="J17" s="20">
        <v>0.20412389225234712</v>
      </c>
      <c r="K17" s="20">
        <v>0.27693252610336083</v>
      </c>
      <c r="L17" s="20">
        <v>0.19383609721856598</v>
      </c>
      <c r="M17" s="20">
        <v>0.42086952706852698</v>
      </c>
      <c r="N17" s="20">
        <v>0.38529437571290709</v>
      </c>
      <c r="O17" s="20">
        <v>0.48607215629869371</v>
      </c>
      <c r="P17" s="20">
        <v>0.3317711454712533</v>
      </c>
      <c r="Q17" s="74">
        <v>0.18215669823005298</v>
      </c>
      <c r="S17" s="73">
        <f>IFERROR(IF(VLOOKUP($A17,#REF!,7,FALSE)&gt;0,D17*VLOOKUP($A17,BASE_DADOS!$A:$O,12,0),0),0)</f>
        <v>0</v>
      </c>
      <c r="T17" s="73">
        <f>IFERROR(IF(VLOOKUP($A17,#REF!,7,FALSE)&gt;0,E17*VLOOKUP($A17,BASE_DADOS!$A:$O,12,0),0),0)</f>
        <v>0</v>
      </c>
      <c r="U17" s="73">
        <f>IFERROR(IF(VLOOKUP($A17,#REF!,7,FALSE)&gt;0,F17*VLOOKUP($A17,BASE_DADOS!$A:$O,12,0),0),0)</f>
        <v>0</v>
      </c>
      <c r="V17" s="73">
        <f>IFERROR(IF(VLOOKUP($A17,#REF!,7,FALSE)&gt;0,G17*VLOOKUP($A17,BASE_DADOS!$A:$O,12,0),0),0)</f>
        <v>0</v>
      </c>
      <c r="W17" s="73">
        <f>IFERROR(IF(VLOOKUP($A17,#REF!,7,FALSE)&gt;0,H17*VLOOKUP($A17,BASE_DADOS!$A:$O,12,0),0),0)</f>
        <v>0</v>
      </c>
      <c r="X17" s="73">
        <f>IFERROR(IF(VLOOKUP($A17,#REF!,7,FALSE)&gt;0,I17*VLOOKUP($A17,BASE_DADOS!$A:$O,12,0),0),0)</f>
        <v>0</v>
      </c>
      <c r="Y17" s="73">
        <f>IFERROR(IF(VLOOKUP($A17,#REF!,7,FALSE)&gt;0,J17*VLOOKUP($A17,BASE_DADOS!$A:$O,12,0),0),0)</f>
        <v>0</v>
      </c>
      <c r="Z17" s="73">
        <f>IFERROR(IF(VLOOKUP($A17,#REF!,7,FALSE)&gt;0,K17*VLOOKUP($A17,BASE_DADOS!$A:$O,12,0),0),0)</f>
        <v>0</v>
      </c>
      <c r="AA17" s="73">
        <f>IFERROR(IF(VLOOKUP($A17,#REF!,7,FALSE)&gt;0,L17*VLOOKUP($A17,BASE_DADOS!$A:$O,12,0),0),0)</f>
        <v>0</v>
      </c>
      <c r="AB17" s="73">
        <f>IFERROR(IF(VLOOKUP($A17,#REF!,7,FALSE)&gt;0,M17*VLOOKUP($A17,BASE_DADOS!$A:$O,12,0),0),0)</f>
        <v>0</v>
      </c>
      <c r="AC17" s="73">
        <f>IFERROR(IF(VLOOKUP($A17,#REF!,7,FALSE)&gt;0,N17*VLOOKUP($A17,BASE_DADOS!$A:$O,12,0),0),0)</f>
        <v>0</v>
      </c>
      <c r="AD17" s="73">
        <f>IFERROR(IF(VLOOKUP($A17,#REF!,7,FALSE)&gt;0,O17*VLOOKUP($A17,BASE_DADOS!$A:$O,12,0),0),0)</f>
        <v>0</v>
      </c>
      <c r="AE17" s="73">
        <f>IFERROR(IF(VLOOKUP($A17,#REF!,7,FALSE)&gt;0,P17*VLOOKUP($A17,BASE_DADOS!$A:$O,12,0),0),0)</f>
        <v>0</v>
      </c>
      <c r="AF17" s="73">
        <f>IFERROR(IF(VLOOKUP($A17,#REF!,7,FALSE)&gt;0,Q17*VLOOKUP($A17,BASE_DADOS!$A:$O,12,0),0),0)</f>
        <v>0</v>
      </c>
    </row>
    <row r="18" spans="1:32" x14ac:dyDescent="0.25">
      <c r="A18" s="69" t="str">
        <f t="shared" si="0"/>
        <v>SC1_FPOLISREALITY SHOW 3</v>
      </c>
      <c r="B18" s="10" t="s">
        <v>15</v>
      </c>
      <c r="C18" s="24" t="s">
        <v>116</v>
      </c>
      <c r="D18" s="20">
        <v>0.56990436079670026</v>
      </c>
      <c r="E18" s="20">
        <v>0.43009563920329974</v>
      </c>
      <c r="F18" s="20">
        <v>5.1601298587347522E-2</v>
      </c>
      <c r="G18" s="20">
        <v>0.12215056593840475</v>
      </c>
      <c r="H18" s="20">
        <v>0.1691366148986575</v>
      </c>
      <c r="I18" s="20">
        <v>0.17605510221988235</v>
      </c>
      <c r="J18" s="20">
        <v>0.20412389225234712</v>
      </c>
      <c r="K18" s="20">
        <v>0.27693252610336083</v>
      </c>
      <c r="L18" s="20">
        <v>0.19383609721856598</v>
      </c>
      <c r="M18" s="20">
        <v>0.42086952706852698</v>
      </c>
      <c r="N18" s="20">
        <v>0.38529437571290709</v>
      </c>
      <c r="O18" s="20">
        <v>0.48607215629869371</v>
      </c>
      <c r="P18" s="20">
        <v>0.3317711454712533</v>
      </c>
      <c r="Q18" s="74">
        <v>0.18215669823005298</v>
      </c>
      <c r="R18" s="10"/>
      <c r="S18" s="73">
        <f>IFERROR(IF(VLOOKUP($A18,#REF!,7,FALSE)&gt;0,D18*VLOOKUP($A18,BASE_DADOS!$A:$O,12,0),0),0)</f>
        <v>0</v>
      </c>
      <c r="T18" s="73">
        <f>IFERROR(IF(VLOOKUP($A18,#REF!,7,FALSE)&gt;0,E18*VLOOKUP($A18,BASE_DADOS!$A:$O,12,0),0),0)</f>
        <v>0</v>
      </c>
      <c r="U18" s="73">
        <f>IFERROR(IF(VLOOKUP($A18,#REF!,7,FALSE)&gt;0,F18*VLOOKUP($A18,BASE_DADOS!$A:$O,12,0),0),0)</f>
        <v>0</v>
      </c>
      <c r="V18" s="73">
        <f>IFERROR(IF(VLOOKUP($A18,#REF!,7,FALSE)&gt;0,G18*VLOOKUP($A18,BASE_DADOS!$A:$O,12,0),0),0)</f>
        <v>0</v>
      </c>
      <c r="W18" s="73">
        <f>IFERROR(IF(VLOOKUP($A18,#REF!,7,FALSE)&gt;0,H18*VLOOKUP($A18,BASE_DADOS!$A:$O,12,0),0),0)</f>
        <v>0</v>
      </c>
      <c r="X18" s="73">
        <f>IFERROR(IF(VLOOKUP($A18,#REF!,7,FALSE)&gt;0,I18*VLOOKUP($A18,BASE_DADOS!$A:$O,12,0),0),0)</f>
        <v>0</v>
      </c>
      <c r="Y18" s="73">
        <f>IFERROR(IF(VLOOKUP($A18,#REF!,7,FALSE)&gt;0,J18*VLOOKUP($A18,BASE_DADOS!$A:$O,12,0),0),0)</f>
        <v>0</v>
      </c>
      <c r="Z18" s="73">
        <f>IFERROR(IF(VLOOKUP($A18,#REF!,7,FALSE)&gt;0,K18*VLOOKUP($A18,BASE_DADOS!$A:$O,12,0),0),0)</f>
        <v>0</v>
      </c>
      <c r="AA18" s="73">
        <f>IFERROR(IF(VLOOKUP($A18,#REF!,7,FALSE)&gt;0,L18*VLOOKUP($A18,BASE_DADOS!$A:$O,12,0),0),0)</f>
        <v>0</v>
      </c>
      <c r="AB18" s="73">
        <f>IFERROR(IF(VLOOKUP($A18,#REF!,7,FALSE)&gt;0,M18*VLOOKUP($A18,BASE_DADOS!$A:$O,12,0),0),0)</f>
        <v>0</v>
      </c>
      <c r="AC18" s="73">
        <f>IFERROR(IF(VLOOKUP($A18,#REF!,7,FALSE)&gt;0,N18*VLOOKUP($A18,BASE_DADOS!$A:$O,12,0),0),0)</f>
        <v>0</v>
      </c>
      <c r="AD18" s="73">
        <f>IFERROR(IF(VLOOKUP($A18,#REF!,7,FALSE)&gt;0,O18*VLOOKUP($A18,BASE_DADOS!$A:$O,12,0),0),0)</f>
        <v>0</v>
      </c>
      <c r="AE18" s="73">
        <f>IFERROR(IF(VLOOKUP($A18,#REF!,7,FALSE)&gt;0,P18*VLOOKUP($A18,BASE_DADOS!$A:$O,12,0),0),0)</f>
        <v>0</v>
      </c>
      <c r="AF18" s="73">
        <f>IFERROR(IF(VLOOKUP($A18,#REF!,7,FALSE)&gt;0,Q18*VLOOKUP($A18,BASE_DADOS!$A:$O,12,0),0),0)</f>
        <v>0</v>
      </c>
    </row>
    <row r="19" spans="1:32" x14ac:dyDescent="0.25">
      <c r="A19" s="69" t="str">
        <f t="shared" si="0"/>
        <v>SC1_FPOLISEXEMPLO</v>
      </c>
      <c r="B19" s="10" t="s">
        <v>15</v>
      </c>
      <c r="C19" s="24" t="s">
        <v>117</v>
      </c>
      <c r="D19" s="20">
        <v>0.56990436079670026</v>
      </c>
      <c r="E19" s="20">
        <v>0.43009563920329974</v>
      </c>
      <c r="F19" s="20">
        <v>5.1601298587347522E-2</v>
      </c>
      <c r="G19" s="20">
        <v>0.12215056593840475</v>
      </c>
      <c r="H19" s="20">
        <v>0.1691366148986575</v>
      </c>
      <c r="I19" s="20">
        <v>0.17605510221988235</v>
      </c>
      <c r="J19" s="20">
        <v>0.20412389225234712</v>
      </c>
      <c r="K19" s="20">
        <v>0.27693252610336083</v>
      </c>
      <c r="L19" s="20">
        <v>0.19383609721856598</v>
      </c>
      <c r="M19" s="20">
        <v>0.42086952706852698</v>
      </c>
      <c r="N19" s="20">
        <v>0.38529437571290709</v>
      </c>
      <c r="O19" s="20">
        <v>0.48607215629869371</v>
      </c>
      <c r="P19" s="20">
        <v>0.3317711454712533</v>
      </c>
      <c r="Q19" s="74">
        <v>0.18215669823005298</v>
      </c>
      <c r="R19" s="10"/>
      <c r="S19" s="73">
        <f>IFERROR(IF(VLOOKUP($A19,#REF!,7,FALSE)&gt;0,D19*VLOOKUP($A19,BASE_DADOS!$A:$O,12,0),0),0)</f>
        <v>0</v>
      </c>
      <c r="T19" s="73">
        <f>IFERROR(IF(VLOOKUP($A19,#REF!,7,FALSE)&gt;0,E19*VLOOKUP($A19,BASE_DADOS!$A:$O,12,0),0),0)</f>
        <v>0</v>
      </c>
      <c r="U19" s="73">
        <f>IFERROR(IF(VLOOKUP($A19,#REF!,7,FALSE)&gt;0,F19*VLOOKUP($A19,BASE_DADOS!$A:$O,12,0),0),0)</f>
        <v>0</v>
      </c>
      <c r="V19" s="73">
        <f>IFERROR(IF(VLOOKUP($A19,#REF!,7,FALSE)&gt;0,G19*VLOOKUP($A19,BASE_DADOS!$A:$O,12,0),0),0)</f>
        <v>0</v>
      </c>
      <c r="W19" s="73">
        <f>IFERROR(IF(VLOOKUP($A19,#REF!,7,FALSE)&gt;0,H19*VLOOKUP($A19,BASE_DADOS!$A:$O,12,0),0),0)</f>
        <v>0</v>
      </c>
      <c r="X19" s="73">
        <f>IFERROR(IF(VLOOKUP($A19,#REF!,7,FALSE)&gt;0,I19*VLOOKUP($A19,BASE_DADOS!$A:$O,12,0),0),0)</f>
        <v>0</v>
      </c>
      <c r="Y19" s="73">
        <f>IFERROR(IF(VLOOKUP($A19,#REF!,7,FALSE)&gt;0,J19*VLOOKUP($A19,BASE_DADOS!$A:$O,12,0),0),0)</f>
        <v>0</v>
      </c>
      <c r="Z19" s="73">
        <f>IFERROR(IF(VLOOKUP($A19,#REF!,7,FALSE)&gt;0,K19*VLOOKUP($A19,BASE_DADOS!$A:$O,12,0),0),0)</f>
        <v>0</v>
      </c>
      <c r="AA19" s="73">
        <f>IFERROR(IF(VLOOKUP($A19,#REF!,7,FALSE)&gt;0,L19*VLOOKUP($A19,BASE_DADOS!$A:$O,12,0),0),0)</f>
        <v>0</v>
      </c>
      <c r="AB19" s="73">
        <f>IFERROR(IF(VLOOKUP($A19,#REF!,7,FALSE)&gt;0,M19*VLOOKUP($A19,BASE_DADOS!$A:$O,12,0),0),0)</f>
        <v>0</v>
      </c>
      <c r="AC19" s="73">
        <f>IFERROR(IF(VLOOKUP($A19,#REF!,7,FALSE)&gt;0,N19*VLOOKUP($A19,BASE_DADOS!$A:$O,12,0),0),0)</f>
        <v>0</v>
      </c>
      <c r="AD19" s="73">
        <f>IFERROR(IF(VLOOKUP($A19,#REF!,7,FALSE)&gt;0,O19*VLOOKUP($A19,BASE_DADOS!$A:$O,12,0),0),0)</f>
        <v>0</v>
      </c>
      <c r="AE19" s="73">
        <f>IFERROR(IF(VLOOKUP($A19,#REF!,7,FALSE)&gt;0,P19*VLOOKUP($A19,BASE_DADOS!$A:$O,12,0),0),0)</f>
        <v>0</v>
      </c>
      <c r="AF19" s="73">
        <f>IFERROR(IF(VLOOKUP($A19,#REF!,7,FALSE)&gt;0,Q19*VLOOKUP($A19,BASE_DADOS!$A:$O,12,0),0),0)</f>
        <v>0</v>
      </c>
    </row>
    <row r="20" spans="1:32" x14ac:dyDescent="0.25">
      <c r="A20" s="69" t="str">
        <f t="shared" si="0"/>
        <v>SC1_FPOLISSÉRIE PREMIUM</v>
      </c>
      <c r="B20" s="10" t="s">
        <v>15</v>
      </c>
      <c r="C20" s="24" t="s">
        <v>46</v>
      </c>
      <c r="D20" s="20">
        <v>0.59160305343511332</v>
      </c>
      <c r="E20" s="20">
        <v>0.40839694656488673</v>
      </c>
      <c r="F20" s="20">
        <v>5.3435114503816675E-2</v>
      </c>
      <c r="G20" s="20">
        <v>0.11450381679389299</v>
      </c>
      <c r="H20" s="20">
        <v>0.17557251908396945</v>
      </c>
      <c r="I20" s="20">
        <v>0.16603053435114501</v>
      </c>
      <c r="J20" s="20">
        <v>0.2061068702290077</v>
      </c>
      <c r="K20" s="20">
        <v>0.28435114503816816</v>
      </c>
      <c r="L20" s="20">
        <v>0.18129770992366437</v>
      </c>
      <c r="M20" s="20">
        <v>0.42175572519083937</v>
      </c>
      <c r="N20" s="20">
        <v>0.39694656488549629</v>
      </c>
      <c r="O20" s="20">
        <v>0.50970873786407733</v>
      </c>
      <c r="P20" s="20">
        <v>0.32524271844660235</v>
      </c>
      <c r="Q20" s="74">
        <v>0.16504854368932037</v>
      </c>
      <c r="R20" s="10"/>
      <c r="S20" s="73">
        <f>IFERROR(IF(VLOOKUP($A20,#REF!,7,FALSE)&gt;0,D20*VLOOKUP($A20,BASE_DADOS!$A:$O,12,0),0),0)</f>
        <v>0</v>
      </c>
      <c r="T20" s="73">
        <f>IFERROR(IF(VLOOKUP($A20,#REF!,7,FALSE)&gt;0,E20*VLOOKUP($A20,BASE_DADOS!$A:$O,12,0),0),0)</f>
        <v>0</v>
      </c>
      <c r="U20" s="73">
        <f>IFERROR(IF(VLOOKUP($A20,#REF!,7,FALSE)&gt;0,F20*VLOOKUP($A20,BASE_DADOS!$A:$O,12,0),0),0)</f>
        <v>0</v>
      </c>
      <c r="V20" s="73">
        <f>IFERROR(IF(VLOOKUP($A20,#REF!,7,FALSE)&gt;0,G20*VLOOKUP($A20,BASE_DADOS!$A:$O,12,0),0),0)</f>
        <v>0</v>
      </c>
      <c r="W20" s="73">
        <f>IFERROR(IF(VLOOKUP($A20,#REF!,7,FALSE)&gt;0,H20*VLOOKUP($A20,BASE_DADOS!$A:$O,12,0),0),0)</f>
        <v>0</v>
      </c>
      <c r="X20" s="73">
        <f>IFERROR(IF(VLOOKUP($A20,#REF!,7,FALSE)&gt;0,I20*VLOOKUP($A20,BASE_DADOS!$A:$O,12,0),0),0)</f>
        <v>0</v>
      </c>
      <c r="Y20" s="73">
        <f>IFERROR(IF(VLOOKUP($A20,#REF!,7,FALSE)&gt;0,J20*VLOOKUP($A20,BASE_DADOS!$A:$O,12,0),0),0)</f>
        <v>0</v>
      </c>
      <c r="Z20" s="73">
        <f>IFERROR(IF(VLOOKUP($A20,#REF!,7,FALSE)&gt;0,K20*VLOOKUP($A20,BASE_DADOS!$A:$O,12,0),0),0)</f>
        <v>0</v>
      </c>
      <c r="AA20" s="73">
        <f>IFERROR(IF(VLOOKUP($A20,#REF!,7,FALSE)&gt;0,L20*VLOOKUP($A20,BASE_DADOS!$A:$O,12,0),0),0)</f>
        <v>0</v>
      </c>
      <c r="AB20" s="73">
        <f>IFERROR(IF(VLOOKUP($A20,#REF!,7,FALSE)&gt;0,M20*VLOOKUP($A20,BASE_DADOS!$A:$O,12,0),0),0)</f>
        <v>0</v>
      </c>
      <c r="AC20" s="73">
        <f>IFERROR(IF(VLOOKUP($A20,#REF!,7,FALSE)&gt;0,N20*VLOOKUP($A20,BASE_DADOS!$A:$O,12,0),0),0)</f>
        <v>0</v>
      </c>
      <c r="AD20" s="73">
        <f>IFERROR(IF(VLOOKUP($A20,#REF!,7,FALSE)&gt;0,O20*VLOOKUP($A20,BASE_DADOS!$A:$O,12,0),0),0)</f>
        <v>0</v>
      </c>
      <c r="AE20" s="73">
        <f>IFERROR(IF(VLOOKUP($A20,#REF!,7,FALSE)&gt;0,P20*VLOOKUP($A20,BASE_DADOS!$A:$O,12,0),0),0)</f>
        <v>0</v>
      </c>
      <c r="AF20" s="73">
        <f>IFERROR(IF(VLOOKUP($A20,#REF!,7,FALSE)&gt;0,Q20*VLOOKUP($A20,BASE_DADOS!$A:$O,12,0),0),0)</f>
        <v>0</v>
      </c>
    </row>
    <row r="21" spans="1:32" ht="15.75" customHeight="1" x14ac:dyDescent="0.25">
      <c r="A21" s="69" t="str">
        <f t="shared" si="0"/>
        <v>SC1_FPOLISBRASIL CAMINHONEIRO</v>
      </c>
      <c r="B21" s="10" t="s">
        <v>15</v>
      </c>
      <c r="C21" s="24" t="s">
        <v>48</v>
      </c>
      <c r="D21" s="20">
        <v>0.55555555555555558</v>
      </c>
      <c r="E21" s="20">
        <v>0.44444444444444442</v>
      </c>
      <c r="F21" s="20">
        <v>5.9027777777777776E-2</v>
      </c>
      <c r="G21" s="20">
        <v>0.12847222222222221</v>
      </c>
      <c r="H21" s="20">
        <v>0.19097222222222221</v>
      </c>
      <c r="I21" s="20">
        <v>0.15277777777777779</v>
      </c>
      <c r="J21" s="20">
        <v>0.19444444444444445</v>
      </c>
      <c r="K21" s="20">
        <v>0.27430555555555558</v>
      </c>
      <c r="L21" s="20">
        <v>0.18055555555555555</v>
      </c>
      <c r="M21" s="20">
        <v>0.44444444444444442</v>
      </c>
      <c r="N21" s="20">
        <v>0.375</v>
      </c>
      <c r="O21" s="20">
        <v>0.34977578475336324</v>
      </c>
      <c r="P21" s="20">
        <v>0.42600896860986548</v>
      </c>
      <c r="Q21" s="74">
        <v>0.22421524663677131</v>
      </c>
      <c r="R21" s="10"/>
      <c r="S21" s="73">
        <f>IFERROR(IF(VLOOKUP($A21,#REF!,7,FALSE)&gt;0,D21*VLOOKUP($A21,BASE_DADOS!$A:$O,12,0),0),0)</f>
        <v>0</v>
      </c>
      <c r="T21" s="73">
        <f>IFERROR(IF(VLOOKUP($A21,#REF!,7,FALSE)&gt;0,E21*VLOOKUP($A21,BASE_DADOS!$A:$O,12,0),0),0)</f>
        <v>0</v>
      </c>
      <c r="U21" s="73">
        <f>IFERROR(IF(VLOOKUP($A21,#REF!,7,FALSE)&gt;0,F21*VLOOKUP($A21,BASE_DADOS!$A:$O,12,0),0),0)</f>
        <v>0</v>
      </c>
      <c r="V21" s="73">
        <f>IFERROR(IF(VLOOKUP($A21,#REF!,7,FALSE)&gt;0,G21*VLOOKUP($A21,BASE_DADOS!$A:$O,12,0),0),0)</f>
        <v>0</v>
      </c>
      <c r="W21" s="73">
        <f>IFERROR(IF(VLOOKUP($A21,#REF!,7,FALSE)&gt;0,H21*VLOOKUP($A21,BASE_DADOS!$A:$O,12,0),0),0)</f>
        <v>0</v>
      </c>
      <c r="X21" s="73">
        <f>IFERROR(IF(VLOOKUP($A21,#REF!,7,FALSE)&gt;0,I21*VLOOKUP($A21,BASE_DADOS!$A:$O,12,0),0),0)</f>
        <v>0</v>
      </c>
      <c r="Y21" s="73">
        <f>IFERROR(IF(VLOOKUP($A21,#REF!,7,FALSE)&gt;0,J21*VLOOKUP($A21,BASE_DADOS!$A:$O,12,0),0),0)</f>
        <v>0</v>
      </c>
      <c r="Z21" s="73">
        <f>IFERROR(IF(VLOOKUP($A21,#REF!,7,FALSE)&gt;0,K21*VLOOKUP($A21,BASE_DADOS!$A:$O,12,0),0),0)</f>
        <v>0</v>
      </c>
      <c r="AA21" s="73">
        <f>IFERROR(IF(VLOOKUP($A21,#REF!,7,FALSE)&gt;0,L21*VLOOKUP($A21,BASE_DADOS!$A:$O,12,0),0),0)</f>
        <v>0</v>
      </c>
      <c r="AB21" s="73">
        <f>IFERROR(IF(VLOOKUP($A21,#REF!,7,FALSE)&gt;0,M21*VLOOKUP($A21,BASE_DADOS!$A:$O,12,0),0),0)</f>
        <v>0</v>
      </c>
      <c r="AC21" s="73">
        <f>IFERROR(IF(VLOOKUP($A21,#REF!,7,FALSE)&gt;0,N21*VLOOKUP($A21,BASE_DADOS!$A:$O,12,0),0),0)</f>
        <v>0</v>
      </c>
      <c r="AD21" s="73">
        <f>IFERROR(IF(VLOOKUP($A21,#REF!,7,FALSE)&gt;0,O21*VLOOKUP($A21,BASE_DADOS!$A:$O,12,0),0),0)</f>
        <v>0</v>
      </c>
      <c r="AE21" s="73">
        <f>IFERROR(IF(VLOOKUP($A21,#REF!,7,FALSE)&gt;0,P21*VLOOKUP($A21,BASE_DADOS!$A:$O,12,0),0),0)</f>
        <v>0</v>
      </c>
      <c r="AF21" s="73">
        <f>IFERROR(IF(VLOOKUP($A21,#REF!,7,FALSE)&gt;0,Q21*VLOOKUP($A21,BASE_DADOS!$A:$O,12,0),0),0)</f>
        <v>0</v>
      </c>
    </row>
    <row r="22" spans="1:32" ht="15.75" customHeight="1" x14ac:dyDescent="0.25">
      <c r="A22" s="69" t="str">
        <f t="shared" si="0"/>
        <v>SC1_FPOLISFALA BRASIL - EDIÇÃO DE SÁBADO</v>
      </c>
      <c r="B22" s="10" t="s">
        <v>15</v>
      </c>
      <c r="C22" s="24" t="s">
        <v>51</v>
      </c>
      <c r="D22" s="20">
        <v>0.55555555555555558</v>
      </c>
      <c r="E22" s="20">
        <v>0.44444444444444442</v>
      </c>
      <c r="F22" s="20">
        <v>5.9027777777777776E-2</v>
      </c>
      <c r="G22" s="20">
        <v>0.12847222222222221</v>
      </c>
      <c r="H22" s="20">
        <v>0.19097222222222221</v>
      </c>
      <c r="I22" s="20">
        <v>0.15277777777777779</v>
      </c>
      <c r="J22" s="20">
        <v>0.19444444444444445</v>
      </c>
      <c r="K22" s="20">
        <v>0.27430555555555558</v>
      </c>
      <c r="L22" s="20">
        <v>0.18055555555555555</v>
      </c>
      <c r="M22" s="20">
        <v>0.44444444444444442</v>
      </c>
      <c r="N22" s="20">
        <v>0.375</v>
      </c>
      <c r="O22" s="20">
        <v>0.34977578475336324</v>
      </c>
      <c r="P22" s="20">
        <v>0.42600896860986548</v>
      </c>
      <c r="Q22" s="74">
        <v>0.22421524663677131</v>
      </c>
      <c r="R22" s="10"/>
      <c r="S22" s="73">
        <f>IFERROR(IF(VLOOKUP($A22,#REF!,7,FALSE)&gt;0,D22*VLOOKUP($A22,BASE_DADOS!$A:$O,12,0),0),0)</f>
        <v>0</v>
      </c>
      <c r="T22" s="73">
        <f>IFERROR(IF(VLOOKUP($A22,#REF!,7,FALSE)&gt;0,E22*VLOOKUP($A22,BASE_DADOS!$A:$O,12,0),0),0)</f>
        <v>0</v>
      </c>
      <c r="U22" s="73">
        <f>IFERROR(IF(VLOOKUP($A22,#REF!,7,FALSE)&gt;0,F22*VLOOKUP($A22,BASE_DADOS!$A:$O,12,0),0),0)</f>
        <v>0</v>
      </c>
      <c r="V22" s="73">
        <f>IFERROR(IF(VLOOKUP($A22,#REF!,7,FALSE)&gt;0,G22*VLOOKUP($A22,BASE_DADOS!$A:$O,12,0),0),0)</f>
        <v>0</v>
      </c>
      <c r="W22" s="73">
        <f>IFERROR(IF(VLOOKUP($A22,#REF!,7,FALSE)&gt;0,H22*VLOOKUP($A22,BASE_DADOS!$A:$O,12,0),0),0)</f>
        <v>0</v>
      </c>
      <c r="X22" s="73">
        <f>IFERROR(IF(VLOOKUP($A22,#REF!,7,FALSE)&gt;0,I22*VLOOKUP($A22,BASE_DADOS!$A:$O,12,0),0),0)</f>
        <v>0</v>
      </c>
      <c r="Y22" s="73">
        <f>IFERROR(IF(VLOOKUP($A22,#REF!,7,FALSE)&gt;0,J22*VLOOKUP($A22,BASE_DADOS!$A:$O,12,0),0),0)</f>
        <v>0</v>
      </c>
      <c r="Z22" s="73">
        <f>IFERROR(IF(VLOOKUP($A22,#REF!,7,FALSE)&gt;0,K22*VLOOKUP($A22,BASE_DADOS!$A:$O,12,0),0),0)</f>
        <v>0</v>
      </c>
      <c r="AA22" s="73">
        <f>IFERROR(IF(VLOOKUP($A22,#REF!,7,FALSE)&gt;0,L22*VLOOKUP($A22,BASE_DADOS!$A:$O,12,0),0),0)</f>
        <v>0</v>
      </c>
      <c r="AB22" s="73">
        <f>IFERROR(IF(VLOOKUP($A22,#REF!,7,FALSE)&gt;0,M22*VLOOKUP($A22,BASE_DADOS!$A:$O,12,0),0),0)</f>
        <v>0</v>
      </c>
      <c r="AC22" s="73">
        <f>IFERROR(IF(VLOOKUP($A22,#REF!,7,FALSE)&gt;0,N22*VLOOKUP($A22,BASE_DADOS!$A:$O,12,0),0),0)</f>
        <v>0</v>
      </c>
      <c r="AD22" s="73">
        <f>IFERROR(IF(VLOOKUP($A22,#REF!,7,FALSE)&gt;0,O22*VLOOKUP($A22,BASE_DADOS!$A:$O,12,0),0),0)</f>
        <v>0</v>
      </c>
      <c r="AE22" s="73">
        <f>IFERROR(IF(VLOOKUP($A22,#REF!,7,FALSE)&gt;0,P22*VLOOKUP($A22,BASE_DADOS!$A:$O,12,0),0),0)</f>
        <v>0</v>
      </c>
      <c r="AF22" s="73">
        <f>IFERROR(IF(VLOOKUP($A22,#REF!,7,FALSE)&gt;0,Q22*VLOOKUP($A22,BASE_DADOS!$A:$O,12,0),0),0)</f>
        <v>0</v>
      </c>
    </row>
    <row r="23" spans="1:32" ht="15.75" customHeight="1" x14ac:dyDescent="0.25">
      <c r="A23" s="69" t="str">
        <f t="shared" si="0"/>
        <v>SC1_FPOLISBALANÇO GERAL SC - ED SÁBADO - ESTADUAL (1)</v>
      </c>
      <c r="B23" s="10" t="s">
        <v>15</v>
      </c>
      <c r="C23" s="24" t="s">
        <v>53</v>
      </c>
      <c r="D23" s="20">
        <v>0.55555555555555558</v>
      </c>
      <c r="E23" s="20">
        <v>0.44444444444444442</v>
      </c>
      <c r="F23" s="20">
        <v>5.9027777777777776E-2</v>
      </c>
      <c r="G23" s="20">
        <v>0.12847222222222221</v>
      </c>
      <c r="H23" s="20">
        <v>0.19097222222222221</v>
      </c>
      <c r="I23" s="20">
        <v>0.15277777777777779</v>
      </c>
      <c r="J23" s="20">
        <v>0.19444444444444445</v>
      </c>
      <c r="K23" s="20">
        <v>0.27430555555555558</v>
      </c>
      <c r="L23" s="20">
        <v>0.18055555555555555</v>
      </c>
      <c r="M23" s="20">
        <v>0.44444444444444442</v>
      </c>
      <c r="N23" s="20">
        <v>0.375</v>
      </c>
      <c r="O23" s="20">
        <v>0.34977578475336324</v>
      </c>
      <c r="P23" s="20">
        <v>0.42600896860986548</v>
      </c>
      <c r="Q23" s="74">
        <v>0.22421524663677131</v>
      </c>
      <c r="R23" s="10"/>
      <c r="S23" s="73">
        <f>IFERROR(IF(VLOOKUP($A23,#REF!,7,FALSE)&gt;0,D23*VLOOKUP($A23,BASE_DADOS!$A:$O,12,0),0),0)</f>
        <v>0</v>
      </c>
      <c r="T23" s="73">
        <f>IFERROR(IF(VLOOKUP($A23,#REF!,7,FALSE)&gt;0,E23*VLOOKUP($A23,BASE_DADOS!$A:$O,12,0),0),0)</f>
        <v>0</v>
      </c>
      <c r="U23" s="73">
        <f>IFERROR(IF(VLOOKUP($A23,#REF!,7,FALSE)&gt;0,F23*VLOOKUP($A23,BASE_DADOS!$A:$O,12,0),0),0)</f>
        <v>0</v>
      </c>
      <c r="V23" s="73">
        <f>IFERROR(IF(VLOOKUP($A23,#REF!,7,FALSE)&gt;0,G23*VLOOKUP($A23,BASE_DADOS!$A:$O,12,0),0),0)</f>
        <v>0</v>
      </c>
      <c r="W23" s="73">
        <f>IFERROR(IF(VLOOKUP($A23,#REF!,7,FALSE)&gt;0,H23*VLOOKUP($A23,BASE_DADOS!$A:$O,12,0),0),0)</f>
        <v>0</v>
      </c>
      <c r="X23" s="73">
        <f>IFERROR(IF(VLOOKUP($A23,#REF!,7,FALSE)&gt;0,I23*VLOOKUP($A23,BASE_DADOS!$A:$O,12,0),0),0)</f>
        <v>0</v>
      </c>
      <c r="Y23" s="73">
        <f>IFERROR(IF(VLOOKUP($A23,#REF!,7,FALSE)&gt;0,J23*VLOOKUP($A23,BASE_DADOS!$A:$O,12,0),0),0)</f>
        <v>0</v>
      </c>
      <c r="Z23" s="73">
        <f>IFERROR(IF(VLOOKUP($A23,#REF!,7,FALSE)&gt;0,K23*VLOOKUP($A23,BASE_DADOS!$A:$O,12,0),0),0)</f>
        <v>0</v>
      </c>
      <c r="AA23" s="73">
        <f>IFERROR(IF(VLOOKUP($A23,#REF!,7,FALSE)&gt;0,L23*VLOOKUP($A23,BASE_DADOS!$A:$O,12,0),0),0)</f>
        <v>0</v>
      </c>
      <c r="AB23" s="73">
        <f>IFERROR(IF(VLOOKUP($A23,#REF!,7,FALSE)&gt;0,M23*VLOOKUP($A23,BASE_DADOS!$A:$O,12,0),0),0)</f>
        <v>0</v>
      </c>
      <c r="AC23" s="73">
        <f>IFERROR(IF(VLOOKUP($A23,#REF!,7,FALSE)&gt;0,N23*VLOOKUP($A23,BASE_DADOS!$A:$O,12,0),0),0)</f>
        <v>0</v>
      </c>
      <c r="AD23" s="73">
        <f>IFERROR(IF(VLOOKUP($A23,#REF!,7,FALSE)&gt;0,O23*VLOOKUP($A23,BASE_DADOS!$A:$O,12,0),0),0)</f>
        <v>0</v>
      </c>
      <c r="AE23" s="73">
        <f>IFERROR(IF(VLOOKUP($A23,#REF!,7,FALSE)&gt;0,P23*VLOOKUP($A23,BASE_DADOS!$A:$O,12,0),0),0)</f>
        <v>0</v>
      </c>
      <c r="AF23" s="73">
        <f>IFERROR(IF(VLOOKUP($A23,#REF!,7,FALSE)&gt;0,Q23*VLOOKUP($A23,BASE_DADOS!$A:$O,12,0),0),0)</f>
        <v>0</v>
      </c>
    </row>
    <row r="24" spans="1:32" ht="15.75" customHeight="1" x14ac:dyDescent="0.25">
      <c r="A24" s="69" t="str">
        <f t="shared" si="0"/>
        <v>SC1_FPOLISCLUBE DA BOLA</v>
      </c>
      <c r="B24" s="10" t="s">
        <v>15</v>
      </c>
      <c r="C24" s="24" t="s">
        <v>55</v>
      </c>
      <c r="D24" s="20">
        <v>0.55555555555555558</v>
      </c>
      <c r="E24" s="20">
        <v>0.44444444444444442</v>
      </c>
      <c r="F24" s="20">
        <v>5.9027777777777776E-2</v>
      </c>
      <c r="G24" s="20">
        <v>0.12847222222222221</v>
      </c>
      <c r="H24" s="20">
        <v>0.19097222222222221</v>
      </c>
      <c r="I24" s="20">
        <v>0.15277777777777779</v>
      </c>
      <c r="J24" s="20">
        <v>0.19444444444444445</v>
      </c>
      <c r="K24" s="20">
        <v>0.27430555555555558</v>
      </c>
      <c r="L24" s="20">
        <v>0.18055555555555555</v>
      </c>
      <c r="M24" s="20">
        <v>0.44444444444444442</v>
      </c>
      <c r="N24" s="20">
        <v>0.375</v>
      </c>
      <c r="O24" s="20">
        <v>0.34977578475336324</v>
      </c>
      <c r="P24" s="20">
        <v>0.42600896860986548</v>
      </c>
      <c r="Q24" s="74">
        <v>0.22421524663677131</v>
      </c>
      <c r="R24" s="10"/>
      <c r="S24" s="73">
        <f>IFERROR(IF(VLOOKUP($A24,#REF!,7,FALSE)&gt;0,D24*VLOOKUP($A24,BASE_DADOS!$A:$O,12,0),0),0)</f>
        <v>0</v>
      </c>
      <c r="T24" s="73">
        <f>IFERROR(IF(VLOOKUP($A24,#REF!,7,FALSE)&gt;0,E24*VLOOKUP($A24,BASE_DADOS!$A:$O,12,0),0),0)</f>
        <v>0</v>
      </c>
      <c r="U24" s="73">
        <f>IFERROR(IF(VLOOKUP($A24,#REF!,7,FALSE)&gt;0,F24*VLOOKUP($A24,BASE_DADOS!$A:$O,12,0),0),0)</f>
        <v>0</v>
      </c>
      <c r="V24" s="73">
        <f>IFERROR(IF(VLOOKUP($A24,#REF!,7,FALSE)&gt;0,G24*VLOOKUP($A24,BASE_DADOS!$A:$O,12,0),0),0)</f>
        <v>0</v>
      </c>
      <c r="W24" s="73">
        <f>IFERROR(IF(VLOOKUP($A24,#REF!,7,FALSE)&gt;0,H24*VLOOKUP($A24,BASE_DADOS!$A:$O,12,0),0),0)</f>
        <v>0</v>
      </c>
      <c r="X24" s="73">
        <f>IFERROR(IF(VLOOKUP($A24,#REF!,7,FALSE)&gt;0,I24*VLOOKUP($A24,BASE_DADOS!$A:$O,12,0),0),0)</f>
        <v>0</v>
      </c>
      <c r="Y24" s="73">
        <f>IFERROR(IF(VLOOKUP($A24,#REF!,7,FALSE)&gt;0,J24*VLOOKUP($A24,BASE_DADOS!$A:$O,12,0),0),0)</f>
        <v>0</v>
      </c>
      <c r="Z24" s="73">
        <f>IFERROR(IF(VLOOKUP($A24,#REF!,7,FALSE)&gt;0,K24*VLOOKUP($A24,BASE_DADOS!$A:$O,12,0),0),0)</f>
        <v>0</v>
      </c>
      <c r="AA24" s="73">
        <f>IFERROR(IF(VLOOKUP($A24,#REF!,7,FALSE)&gt;0,L24*VLOOKUP($A24,BASE_DADOS!$A:$O,12,0),0),0)</f>
        <v>0</v>
      </c>
      <c r="AB24" s="73">
        <f>IFERROR(IF(VLOOKUP($A24,#REF!,7,FALSE)&gt;0,M24*VLOOKUP($A24,BASE_DADOS!$A:$O,12,0),0),0)</f>
        <v>0</v>
      </c>
      <c r="AC24" s="73">
        <f>IFERROR(IF(VLOOKUP($A24,#REF!,7,FALSE)&gt;0,N24*VLOOKUP($A24,BASE_DADOS!$A:$O,12,0),0),0)</f>
        <v>0</v>
      </c>
      <c r="AD24" s="73">
        <f>IFERROR(IF(VLOOKUP($A24,#REF!,7,FALSE)&gt;0,O24*VLOOKUP($A24,BASE_DADOS!$A:$O,12,0),0),0)</f>
        <v>0</v>
      </c>
      <c r="AE24" s="73">
        <f>IFERROR(IF(VLOOKUP($A24,#REF!,7,FALSE)&gt;0,P24*VLOOKUP($A24,BASE_DADOS!$A:$O,12,0),0),0)</f>
        <v>0</v>
      </c>
      <c r="AF24" s="73">
        <f>IFERROR(IF(VLOOKUP($A24,#REF!,7,FALSE)&gt;0,Q24*VLOOKUP($A24,BASE_DADOS!$A:$O,12,0),0),0)</f>
        <v>0</v>
      </c>
    </row>
    <row r="25" spans="1:32" ht="15.75" customHeight="1" x14ac:dyDescent="0.25">
      <c r="A25" s="69" t="str">
        <f t="shared" si="0"/>
        <v>SC1_FPOLISCINE AVENTURA</v>
      </c>
      <c r="B25" s="10" t="s">
        <v>15</v>
      </c>
      <c r="C25" s="24" t="s">
        <v>57</v>
      </c>
      <c r="D25" s="20">
        <v>0.55555555555555558</v>
      </c>
      <c r="E25" s="20">
        <v>0.44444444444444442</v>
      </c>
      <c r="F25" s="20">
        <v>5.9027777777777776E-2</v>
      </c>
      <c r="G25" s="20">
        <v>0.12847222222222221</v>
      </c>
      <c r="H25" s="20">
        <v>0.19097222222222221</v>
      </c>
      <c r="I25" s="20">
        <v>0.15277777777777779</v>
      </c>
      <c r="J25" s="20">
        <v>0.19444444444444445</v>
      </c>
      <c r="K25" s="20">
        <v>0.27430555555555558</v>
      </c>
      <c r="L25" s="20">
        <v>0.18055555555555555</v>
      </c>
      <c r="M25" s="20">
        <v>0.44444444444444442</v>
      </c>
      <c r="N25" s="20">
        <v>0.375</v>
      </c>
      <c r="O25" s="20">
        <v>0.34977578475336324</v>
      </c>
      <c r="P25" s="20">
        <v>0.42600896860986548</v>
      </c>
      <c r="Q25" s="74">
        <v>0.22421524663677131</v>
      </c>
      <c r="R25" s="10"/>
      <c r="S25" s="73">
        <f>IFERROR(IF(VLOOKUP($A25,#REF!,7,FALSE)&gt;0,D25*VLOOKUP($A25,BASE_DADOS!$A:$O,12,0),0),0)</f>
        <v>0</v>
      </c>
      <c r="T25" s="73">
        <f>IFERROR(IF(VLOOKUP($A25,#REF!,7,FALSE)&gt;0,E25*VLOOKUP($A25,BASE_DADOS!$A:$O,12,0),0),0)</f>
        <v>0</v>
      </c>
      <c r="U25" s="73">
        <f>IFERROR(IF(VLOOKUP($A25,#REF!,7,FALSE)&gt;0,F25*VLOOKUP($A25,BASE_DADOS!$A:$O,12,0),0),0)</f>
        <v>0</v>
      </c>
      <c r="V25" s="73">
        <f>IFERROR(IF(VLOOKUP($A25,#REF!,7,FALSE)&gt;0,G25*VLOOKUP($A25,BASE_DADOS!$A:$O,12,0),0),0)</f>
        <v>0</v>
      </c>
      <c r="W25" s="73">
        <f>IFERROR(IF(VLOOKUP($A25,#REF!,7,FALSE)&gt;0,H25*VLOOKUP($A25,BASE_DADOS!$A:$O,12,0),0),0)</f>
        <v>0</v>
      </c>
      <c r="X25" s="73">
        <f>IFERROR(IF(VLOOKUP($A25,#REF!,7,FALSE)&gt;0,I25*VLOOKUP($A25,BASE_DADOS!$A:$O,12,0),0),0)</f>
        <v>0</v>
      </c>
      <c r="Y25" s="73">
        <f>IFERROR(IF(VLOOKUP($A25,#REF!,7,FALSE)&gt;0,J25*VLOOKUP($A25,BASE_DADOS!$A:$O,12,0),0),0)</f>
        <v>0</v>
      </c>
      <c r="Z25" s="73">
        <f>IFERROR(IF(VLOOKUP($A25,#REF!,7,FALSE)&gt;0,K25*VLOOKUP($A25,BASE_DADOS!$A:$O,12,0),0),0)</f>
        <v>0</v>
      </c>
      <c r="AA25" s="73">
        <f>IFERROR(IF(VLOOKUP($A25,#REF!,7,FALSE)&gt;0,L25*VLOOKUP($A25,BASE_DADOS!$A:$O,12,0),0),0)</f>
        <v>0</v>
      </c>
      <c r="AB25" s="73">
        <f>IFERROR(IF(VLOOKUP($A25,#REF!,7,FALSE)&gt;0,M25*VLOOKUP($A25,BASE_DADOS!$A:$O,12,0),0),0)</f>
        <v>0</v>
      </c>
      <c r="AC25" s="73">
        <f>IFERROR(IF(VLOOKUP($A25,#REF!,7,FALSE)&gt;0,N25*VLOOKUP($A25,BASE_DADOS!$A:$O,12,0),0),0)</f>
        <v>0</v>
      </c>
      <c r="AD25" s="73">
        <f>IFERROR(IF(VLOOKUP($A25,#REF!,7,FALSE)&gt;0,O25*VLOOKUP($A25,BASE_DADOS!$A:$O,12,0),0),0)</f>
        <v>0</v>
      </c>
      <c r="AE25" s="73">
        <f>IFERROR(IF(VLOOKUP($A25,#REF!,7,FALSE)&gt;0,P25*VLOOKUP($A25,BASE_DADOS!$A:$O,12,0),0),0)</f>
        <v>0</v>
      </c>
      <c r="AF25" s="73">
        <f>IFERROR(IF(VLOOKUP($A25,#REF!,7,FALSE)&gt;0,Q25*VLOOKUP($A25,BASE_DADOS!$A:$O,12,0),0),0)</f>
        <v>0</v>
      </c>
    </row>
    <row r="26" spans="1:32" ht="15.75" customHeight="1" x14ac:dyDescent="0.25">
      <c r="A26" s="69" t="str">
        <f t="shared" si="0"/>
        <v>SC1_FPOLISCIDADE ALERTA - EDIÇÃO DE SÁBADO 1</v>
      </c>
      <c r="B26" s="10" t="s">
        <v>15</v>
      </c>
      <c r="C26" s="24" t="s">
        <v>59</v>
      </c>
      <c r="D26" s="20">
        <v>0.55555555555555558</v>
      </c>
      <c r="E26" s="20">
        <v>0.44444444444444442</v>
      </c>
      <c r="F26" s="20">
        <v>5.9027777777777776E-2</v>
      </c>
      <c r="G26" s="20">
        <v>0.12847222222222221</v>
      </c>
      <c r="H26" s="20">
        <v>0.19097222222222221</v>
      </c>
      <c r="I26" s="20">
        <v>0.15277777777777779</v>
      </c>
      <c r="J26" s="20">
        <v>0.19444444444444445</v>
      </c>
      <c r="K26" s="20">
        <v>0.27430555555555558</v>
      </c>
      <c r="L26" s="20">
        <v>0.18055555555555555</v>
      </c>
      <c r="M26" s="20">
        <v>0.44444444444444442</v>
      </c>
      <c r="N26" s="20">
        <v>0.375</v>
      </c>
      <c r="O26" s="20">
        <v>0.34977578475336324</v>
      </c>
      <c r="P26" s="20">
        <v>0.42600896860986548</v>
      </c>
      <c r="Q26" s="74">
        <v>0.22421524663677131</v>
      </c>
      <c r="R26" s="10"/>
      <c r="S26" s="73">
        <f>IFERROR(IF(VLOOKUP($A26,#REF!,7,FALSE)&gt;0,D26*VLOOKUP($A26,BASE_DADOS!$A:$O,12,0),0),0)</f>
        <v>0</v>
      </c>
      <c r="T26" s="73">
        <f>IFERROR(IF(VLOOKUP($A26,#REF!,7,FALSE)&gt;0,E26*VLOOKUP($A26,BASE_DADOS!$A:$O,12,0),0),0)</f>
        <v>0</v>
      </c>
      <c r="U26" s="73">
        <f>IFERROR(IF(VLOOKUP($A26,#REF!,7,FALSE)&gt;0,F26*VLOOKUP($A26,BASE_DADOS!$A:$O,12,0),0),0)</f>
        <v>0</v>
      </c>
      <c r="V26" s="73">
        <f>IFERROR(IF(VLOOKUP($A26,#REF!,7,FALSE)&gt;0,G26*VLOOKUP($A26,BASE_DADOS!$A:$O,12,0),0),0)</f>
        <v>0</v>
      </c>
      <c r="W26" s="73">
        <f>IFERROR(IF(VLOOKUP($A26,#REF!,7,FALSE)&gt;0,H26*VLOOKUP($A26,BASE_DADOS!$A:$O,12,0),0),0)</f>
        <v>0</v>
      </c>
      <c r="X26" s="73">
        <f>IFERROR(IF(VLOOKUP($A26,#REF!,7,FALSE)&gt;0,I26*VLOOKUP($A26,BASE_DADOS!$A:$O,12,0),0),0)</f>
        <v>0</v>
      </c>
      <c r="Y26" s="73">
        <f>IFERROR(IF(VLOOKUP($A26,#REF!,7,FALSE)&gt;0,J26*VLOOKUP($A26,BASE_DADOS!$A:$O,12,0),0),0)</f>
        <v>0</v>
      </c>
      <c r="Z26" s="73">
        <f>IFERROR(IF(VLOOKUP($A26,#REF!,7,FALSE)&gt;0,K26*VLOOKUP($A26,BASE_DADOS!$A:$O,12,0),0),0)</f>
        <v>0</v>
      </c>
      <c r="AA26" s="73">
        <f>IFERROR(IF(VLOOKUP($A26,#REF!,7,FALSE)&gt;0,L26*VLOOKUP($A26,BASE_DADOS!$A:$O,12,0),0),0)</f>
        <v>0</v>
      </c>
      <c r="AB26" s="73">
        <f>IFERROR(IF(VLOOKUP($A26,#REF!,7,FALSE)&gt;0,M26*VLOOKUP($A26,BASE_DADOS!$A:$O,12,0),0),0)</f>
        <v>0</v>
      </c>
      <c r="AC26" s="73">
        <f>IFERROR(IF(VLOOKUP($A26,#REF!,7,FALSE)&gt;0,N26*VLOOKUP($A26,BASE_DADOS!$A:$O,12,0),0),0)</f>
        <v>0</v>
      </c>
      <c r="AD26" s="73">
        <f>IFERROR(IF(VLOOKUP($A26,#REF!,7,FALSE)&gt;0,O26*VLOOKUP($A26,BASE_DADOS!$A:$O,12,0),0),0)</f>
        <v>0</v>
      </c>
      <c r="AE26" s="73">
        <f>IFERROR(IF(VLOOKUP($A26,#REF!,7,FALSE)&gt;0,P26*VLOOKUP($A26,BASE_DADOS!$A:$O,12,0),0),0)</f>
        <v>0</v>
      </c>
      <c r="AF26" s="73">
        <f>IFERROR(IF(VLOOKUP($A26,#REF!,7,FALSE)&gt;0,Q26*VLOOKUP($A26,BASE_DADOS!$A:$O,12,0),0),0)</f>
        <v>0</v>
      </c>
    </row>
    <row r="27" spans="1:32" ht="15.75" customHeight="1" x14ac:dyDescent="0.25">
      <c r="A27" s="69" t="str">
        <f t="shared" si="0"/>
        <v>SC1_FPOLISJORNAL DA RECORD - EDIÇÃO DE SÁBADO</v>
      </c>
      <c r="B27" s="10" t="s">
        <v>15</v>
      </c>
      <c r="C27" s="24" t="s">
        <v>61</v>
      </c>
      <c r="D27" s="20">
        <v>0.55555555555555558</v>
      </c>
      <c r="E27" s="20">
        <v>0.44444444444444442</v>
      </c>
      <c r="F27" s="20">
        <v>5.9027777777777776E-2</v>
      </c>
      <c r="G27" s="20">
        <v>0.12847222222222221</v>
      </c>
      <c r="H27" s="20">
        <v>0.19097222222222221</v>
      </c>
      <c r="I27" s="20">
        <v>0.15277777777777779</v>
      </c>
      <c r="J27" s="20">
        <v>0.19444444444444445</v>
      </c>
      <c r="K27" s="20">
        <v>0.27430555555555558</v>
      </c>
      <c r="L27" s="20">
        <v>0.18055555555555555</v>
      </c>
      <c r="M27" s="20">
        <v>0.44444444444444442</v>
      </c>
      <c r="N27" s="20">
        <v>0.375</v>
      </c>
      <c r="O27" s="20">
        <v>0.34977578475336324</v>
      </c>
      <c r="P27" s="20">
        <v>0.42600896860986548</v>
      </c>
      <c r="Q27" s="74">
        <v>0.22421524663677131</v>
      </c>
      <c r="R27" s="10"/>
      <c r="S27" s="73">
        <f>IFERROR(IF(VLOOKUP($A27,#REF!,7,FALSE)&gt;0,D27*VLOOKUP($A27,BASE_DADOS!$A:$O,12,0),0),0)</f>
        <v>0</v>
      </c>
      <c r="T27" s="73">
        <f>IFERROR(IF(VLOOKUP($A27,#REF!,7,FALSE)&gt;0,E27*VLOOKUP($A27,BASE_DADOS!$A:$O,12,0),0),0)</f>
        <v>0</v>
      </c>
      <c r="U27" s="73">
        <f>IFERROR(IF(VLOOKUP($A27,#REF!,7,FALSE)&gt;0,F27*VLOOKUP($A27,BASE_DADOS!$A:$O,12,0),0),0)</f>
        <v>0</v>
      </c>
      <c r="V27" s="73">
        <f>IFERROR(IF(VLOOKUP($A27,#REF!,7,FALSE)&gt;0,G27*VLOOKUP($A27,BASE_DADOS!$A:$O,12,0),0),0)</f>
        <v>0</v>
      </c>
      <c r="W27" s="73">
        <f>IFERROR(IF(VLOOKUP($A27,#REF!,7,FALSE)&gt;0,H27*VLOOKUP($A27,BASE_DADOS!$A:$O,12,0),0),0)</f>
        <v>0</v>
      </c>
      <c r="X27" s="73">
        <f>IFERROR(IF(VLOOKUP($A27,#REF!,7,FALSE)&gt;0,I27*VLOOKUP($A27,BASE_DADOS!$A:$O,12,0),0),0)</f>
        <v>0</v>
      </c>
      <c r="Y27" s="73">
        <f>IFERROR(IF(VLOOKUP($A27,#REF!,7,FALSE)&gt;0,J27*VLOOKUP($A27,BASE_DADOS!$A:$O,12,0),0),0)</f>
        <v>0</v>
      </c>
      <c r="Z27" s="73">
        <f>IFERROR(IF(VLOOKUP($A27,#REF!,7,FALSE)&gt;0,K27*VLOOKUP($A27,BASE_DADOS!$A:$O,12,0),0),0)</f>
        <v>0</v>
      </c>
      <c r="AA27" s="73">
        <f>IFERROR(IF(VLOOKUP($A27,#REF!,7,FALSE)&gt;0,L27*VLOOKUP($A27,BASE_DADOS!$A:$O,12,0),0),0)</f>
        <v>0</v>
      </c>
      <c r="AB27" s="73">
        <f>IFERROR(IF(VLOOKUP($A27,#REF!,7,FALSE)&gt;0,M27*VLOOKUP($A27,BASE_DADOS!$A:$O,12,0),0),0)</f>
        <v>0</v>
      </c>
      <c r="AC27" s="73">
        <f>IFERROR(IF(VLOOKUP($A27,#REF!,7,FALSE)&gt;0,N27*VLOOKUP($A27,BASE_DADOS!$A:$O,12,0),0),0)</f>
        <v>0</v>
      </c>
      <c r="AD27" s="73">
        <f>IFERROR(IF(VLOOKUP($A27,#REF!,7,FALSE)&gt;0,O27*VLOOKUP($A27,BASE_DADOS!$A:$O,12,0),0),0)</f>
        <v>0</v>
      </c>
      <c r="AE27" s="73">
        <f>IFERROR(IF(VLOOKUP($A27,#REF!,7,FALSE)&gt;0,P27*VLOOKUP($A27,BASE_DADOS!$A:$O,12,0),0),0)</f>
        <v>0</v>
      </c>
      <c r="AF27" s="73">
        <f>IFERROR(IF(VLOOKUP($A27,#REF!,7,FALSE)&gt;0,Q27*VLOOKUP($A27,BASE_DADOS!$A:$O,12,0),0),0)</f>
        <v>0</v>
      </c>
    </row>
    <row r="28" spans="1:32" ht="15.75" customHeight="1" x14ac:dyDescent="0.25">
      <c r="A28" s="69" t="str">
        <f t="shared" si="0"/>
        <v xml:space="preserve">SC1_FPOLISNOVELA 3 - MELHORES MOMENTOS </v>
      </c>
      <c r="B28" s="10" t="s">
        <v>15</v>
      </c>
      <c r="C28" s="24" t="s">
        <v>62</v>
      </c>
      <c r="D28" s="20">
        <v>0.55555555555555558</v>
      </c>
      <c r="E28" s="20">
        <v>0.44444444444444442</v>
      </c>
      <c r="F28" s="20">
        <v>5.9027777777777776E-2</v>
      </c>
      <c r="G28" s="20">
        <v>0.12847222222222221</v>
      </c>
      <c r="H28" s="20">
        <v>0.19097222222222221</v>
      </c>
      <c r="I28" s="20">
        <v>0.15277777777777779</v>
      </c>
      <c r="J28" s="20">
        <v>0.19444444444444445</v>
      </c>
      <c r="K28" s="20">
        <v>0.27430555555555558</v>
      </c>
      <c r="L28" s="20">
        <v>0.18055555555555555</v>
      </c>
      <c r="M28" s="20">
        <v>0.44444444444444442</v>
      </c>
      <c r="N28" s="20">
        <v>0.375</v>
      </c>
      <c r="O28" s="20">
        <v>0.34977578475336324</v>
      </c>
      <c r="P28" s="20">
        <v>0.42600896860986548</v>
      </c>
      <c r="Q28" s="74">
        <v>0.22421524663677131</v>
      </c>
      <c r="R28" s="10"/>
      <c r="S28" s="73">
        <f>IFERROR(IF(VLOOKUP($A28,#REF!,7,FALSE)&gt;0,D28*VLOOKUP($A28,BASE_DADOS!$A:$O,12,0),0),0)</f>
        <v>0</v>
      </c>
      <c r="T28" s="73">
        <f>IFERROR(IF(VLOOKUP($A28,#REF!,7,FALSE)&gt;0,E28*VLOOKUP($A28,BASE_DADOS!$A:$O,12,0),0),0)</f>
        <v>0</v>
      </c>
      <c r="U28" s="73">
        <f>IFERROR(IF(VLOOKUP($A28,#REF!,7,FALSE)&gt;0,F28*VLOOKUP($A28,BASE_DADOS!$A:$O,12,0),0),0)</f>
        <v>0</v>
      </c>
      <c r="V28" s="73">
        <f>IFERROR(IF(VLOOKUP($A28,#REF!,7,FALSE)&gt;0,G28*VLOOKUP($A28,BASE_DADOS!$A:$O,12,0),0),0)</f>
        <v>0</v>
      </c>
      <c r="W28" s="73">
        <f>IFERROR(IF(VLOOKUP($A28,#REF!,7,FALSE)&gt;0,H28*VLOOKUP($A28,BASE_DADOS!$A:$O,12,0),0),0)</f>
        <v>0</v>
      </c>
      <c r="X28" s="73">
        <f>IFERROR(IF(VLOOKUP($A28,#REF!,7,FALSE)&gt;0,I28*VLOOKUP($A28,BASE_DADOS!$A:$O,12,0),0),0)</f>
        <v>0</v>
      </c>
      <c r="Y28" s="73">
        <f>IFERROR(IF(VLOOKUP($A28,#REF!,7,FALSE)&gt;0,J28*VLOOKUP($A28,BASE_DADOS!$A:$O,12,0),0),0)</f>
        <v>0</v>
      </c>
      <c r="Z28" s="73">
        <f>IFERROR(IF(VLOOKUP($A28,#REF!,7,FALSE)&gt;0,K28*VLOOKUP($A28,BASE_DADOS!$A:$O,12,0),0),0)</f>
        <v>0</v>
      </c>
      <c r="AA28" s="73">
        <f>IFERROR(IF(VLOOKUP($A28,#REF!,7,FALSE)&gt;0,L28*VLOOKUP($A28,BASE_DADOS!$A:$O,12,0),0),0)</f>
        <v>0</v>
      </c>
      <c r="AB28" s="73">
        <f>IFERROR(IF(VLOOKUP($A28,#REF!,7,FALSE)&gt;0,M28*VLOOKUP($A28,BASE_DADOS!$A:$O,12,0),0),0)</f>
        <v>0</v>
      </c>
      <c r="AC28" s="73">
        <f>IFERROR(IF(VLOOKUP($A28,#REF!,7,FALSE)&gt;0,N28*VLOOKUP($A28,BASE_DADOS!$A:$O,12,0),0),0)</f>
        <v>0</v>
      </c>
      <c r="AD28" s="73">
        <f>IFERROR(IF(VLOOKUP($A28,#REF!,7,FALSE)&gt;0,O28*VLOOKUP($A28,BASE_DADOS!$A:$O,12,0),0),0)</f>
        <v>0</v>
      </c>
      <c r="AE28" s="73">
        <f>IFERROR(IF(VLOOKUP($A28,#REF!,7,FALSE)&gt;0,P28*VLOOKUP($A28,BASE_DADOS!$A:$O,12,0),0),0)</f>
        <v>0</v>
      </c>
      <c r="AF28" s="73">
        <f>IFERROR(IF(VLOOKUP($A28,#REF!,7,FALSE)&gt;0,Q28*VLOOKUP($A28,BASE_DADOS!$A:$O,12,0),0),0)</f>
        <v>0</v>
      </c>
    </row>
    <row r="29" spans="1:32" ht="15.75" customHeight="1" x14ac:dyDescent="0.25">
      <c r="A29" s="69" t="str">
        <f t="shared" si="0"/>
        <v xml:space="preserve">SC1_FPOLISSUPER TELA </v>
      </c>
      <c r="B29" s="10" t="s">
        <v>15</v>
      </c>
      <c r="C29" s="24" t="s">
        <v>63</v>
      </c>
      <c r="D29" s="20">
        <v>0.55555555555555558</v>
      </c>
      <c r="E29" s="20">
        <v>0.44444444444444442</v>
      </c>
      <c r="F29" s="20">
        <v>5.9027777777777776E-2</v>
      </c>
      <c r="G29" s="20">
        <v>0.12847222222222221</v>
      </c>
      <c r="H29" s="20">
        <v>0.19097222222222221</v>
      </c>
      <c r="I29" s="20">
        <v>0.15277777777777779</v>
      </c>
      <c r="J29" s="20">
        <v>0.19444444444444445</v>
      </c>
      <c r="K29" s="20">
        <v>0.27430555555555558</v>
      </c>
      <c r="L29" s="20">
        <v>0.18055555555555555</v>
      </c>
      <c r="M29" s="20">
        <v>0.44444444444444442</v>
      </c>
      <c r="N29" s="20">
        <v>0.375</v>
      </c>
      <c r="O29" s="20">
        <v>0.34977578475336324</v>
      </c>
      <c r="P29" s="20">
        <v>0.42600896860986548</v>
      </c>
      <c r="Q29" s="74">
        <v>0.22421524663677131</v>
      </c>
      <c r="R29" s="10"/>
      <c r="S29" s="73">
        <f>IFERROR(IF(VLOOKUP($A29,#REF!,7,FALSE)&gt;0,D29*VLOOKUP($A29,BASE_DADOS!$A:$O,12,0),0),0)</f>
        <v>0</v>
      </c>
      <c r="T29" s="73">
        <f>IFERROR(IF(VLOOKUP($A29,#REF!,7,FALSE)&gt;0,E29*VLOOKUP($A29,BASE_DADOS!$A:$O,12,0),0),0)</f>
        <v>0</v>
      </c>
      <c r="U29" s="73">
        <f>IFERROR(IF(VLOOKUP($A29,#REF!,7,FALSE)&gt;0,F29*VLOOKUP($A29,BASE_DADOS!$A:$O,12,0),0),0)</f>
        <v>0</v>
      </c>
      <c r="V29" s="73">
        <f>IFERROR(IF(VLOOKUP($A29,#REF!,7,FALSE)&gt;0,G29*VLOOKUP($A29,BASE_DADOS!$A:$O,12,0),0),0)</f>
        <v>0</v>
      </c>
      <c r="W29" s="73">
        <f>IFERROR(IF(VLOOKUP($A29,#REF!,7,FALSE)&gt;0,H29*VLOOKUP($A29,BASE_DADOS!$A:$O,12,0),0),0)</f>
        <v>0</v>
      </c>
      <c r="X29" s="73">
        <f>IFERROR(IF(VLOOKUP($A29,#REF!,7,FALSE)&gt;0,I29*VLOOKUP($A29,BASE_DADOS!$A:$O,12,0),0),0)</f>
        <v>0</v>
      </c>
      <c r="Y29" s="73">
        <f>IFERROR(IF(VLOOKUP($A29,#REF!,7,FALSE)&gt;0,J29*VLOOKUP($A29,BASE_DADOS!$A:$O,12,0),0),0)</f>
        <v>0</v>
      </c>
      <c r="Z29" s="73">
        <f>IFERROR(IF(VLOOKUP($A29,#REF!,7,FALSE)&gt;0,K29*VLOOKUP($A29,BASE_DADOS!$A:$O,12,0),0),0)</f>
        <v>0</v>
      </c>
      <c r="AA29" s="73">
        <f>IFERROR(IF(VLOOKUP($A29,#REF!,7,FALSE)&gt;0,L29*VLOOKUP($A29,BASE_DADOS!$A:$O,12,0),0),0)</f>
        <v>0</v>
      </c>
      <c r="AB29" s="73">
        <f>IFERROR(IF(VLOOKUP($A29,#REF!,7,FALSE)&gt;0,M29*VLOOKUP($A29,BASE_DADOS!$A:$O,12,0),0),0)</f>
        <v>0</v>
      </c>
      <c r="AC29" s="73">
        <f>IFERROR(IF(VLOOKUP($A29,#REF!,7,FALSE)&gt;0,N29*VLOOKUP($A29,BASE_DADOS!$A:$O,12,0),0),0)</f>
        <v>0</v>
      </c>
      <c r="AD29" s="73">
        <f>IFERROR(IF(VLOOKUP($A29,#REF!,7,FALSE)&gt;0,O29*VLOOKUP($A29,BASE_DADOS!$A:$O,12,0),0),0)</f>
        <v>0</v>
      </c>
      <c r="AE29" s="73">
        <f>IFERROR(IF(VLOOKUP($A29,#REF!,7,FALSE)&gt;0,P29*VLOOKUP($A29,BASE_DADOS!$A:$O,12,0),0),0)</f>
        <v>0</v>
      </c>
      <c r="AF29" s="73">
        <f>IFERROR(IF(VLOOKUP($A29,#REF!,7,FALSE)&gt;0,Q29*VLOOKUP($A29,BASE_DADOS!$A:$O,12,0),0),0)</f>
        <v>0</v>
      </c>
    </row>
    <row r="30" spans="1:32" ht="15.75" customHeight="1" x14ac:dyDescent="0.25">
      <c r="A30" s="69" t="str">
        <f t="shared" si="0"/>
        <v>SC1_FPOLISAGRO SAÚDE E COOPERAÇÃO</v>
      </c>
      <c r="B30" s="10" t="s">
        <v>15</v>
      </c>
      <c r="C30" s="24" t="s">
        <v>68</v>
      </c>
      <c r="D30" s="20">
        <v>0.55343511450381677</v>
      </c>
      <c r="E30" s="20">
        <v>0.44656488549618323</v>
      </c>
      <c r="F30" s="20">
        <v>6.8702290076335881E-2</v>
      </c>
      <c r="G30" s="20">
        <v>0.12595419847328243</v>
      </c>
      <c r="H30" s="20">
        <v>0.17557251908396945</v>
      </c>
      <c r="I30" s="20">
        <v>0.20992366412213739</v>
      </c>
      <c r="J30" s="20">
        <v>0.1717557251908397</v>
      </c>
      <c r="K30" s="20">
        <v>0.24809160305343511</v>
      </c>
      <c r="L30" s="20">
        <v>0.16793893129770993</v>
      </c>
      <c r="M30" s="20">
        <v>0.44656488549618323</v>
      </c>
      <c r="N30" s="20">
        <v>0.38549618320610685</v>
      </c>
      <c r="O30" s="20">
        <v>0.36018957345971564</v>
      </c>
      <c r="P30" s="20">
        <v>0.39336492890995262</v>
      </c>
      <c r="Q30" s="74">
        <v>0.24644549763033174</v>
      </c>
      <c r="R30" s="10"/>
      <c r="S30" s="73">
        <f>IFERROR(IF(VLOOKUP($A30,#REF!,7,FALSE)&gt;0,D30*VLOOKUP($A30,BASE_DADOS!$A:$O,12,0),0),0)</f>
        <v>0</v>
      </c>
      <c r="T30" s="73">
        <f>IFERROR(IF(VLOOKUP($A30,#REF!,7,FALSE)&gt;0,E30*VLOOKUP($A30,BASE_DADOS!$A:$O,12,0),0),0)</f>
        <v>0</v>
      </c>
      <c r="U30" s="73">
        <f>IFERROR(IF(VLOOKUP($A30,#REF!,7,FALSE)&gt;0,F30*VLOOKUP($A30,BASE_DADOS!$A:$O,12,0),0),0)</f>
        <v>0</v>
      </c>
      <c r="V30" s="73">
        <f>IFERROR(IF(VLOOKUP($A30,#REF!,7,FALSE)&gt;0,G30*VLOOKUP($A30,BASE_DADOS!$A:$O,12,0),0),0)</f>
        <v>0</v>
      </c>
      <c r="W30" s="73">
        <f>IFERROR(IF(VLOOKUP($A30,#REF!,7,FALSE)&gt;0,H30*VLOOKUP($A30,BASE_DADOS!$A:$O,12,0),0),0)</f>
        <v>0</v>
      </c>
      <c r="X30" s="73">
        <f>IFERROR(IF(VLOOKUP($A30,#REF!,7,FALSE)&gt;0,I30*VLOOKUP($A30,BASE_DADOS!$A:$O,12,0),0),0)</f>
        <v>0</v>
      </c>
      <c r="Y30" s="73">
        <f>IFERROR(IF(VLOOKUP($A30,#REF!,7,FALSE)&gt;0,J30*VLOOKUP($A30,BASE_DADOS!$A:$O,12,0),0),0)</f>
        <v>0</v>
      </c>
      <c r="Z30" s="73">
        <f>IFERROR(IF(VLOOKUP($A30,#REF!,7,FALSE)&gt;0,K30*VLOOKUP($A30,BASE_DADOS!$A:$O,12,0),0),0)</f>
        <v>0</v>
      </c>
      <c r="AA30" s="73">
        <f>IFERROR(IF(VLOOKUP($A30,#REF!,7,FALSE)&gt;0,L30*VLOOKUP($A30,BASE_DADOS!$A:$O,12,0),0),0)</f>
        <v>0</v>
      </c>
      <c r="AB30" s="73">
        <f>IFERROR(IF(VLOOKUP($A30,#REF!,7,FALSE)&gt;0,M30*VLOOKUP($A30,BASE_DADOS!$A:$O,12,0),0),0)</f>
        <v>0</v>
      </c>
      <c r="AC30" s="73">
        <f>IFERROR(IF(VLOOKUP($A30,#REF!,7,FALSE)&gt;0,N30*VLOOKUP($A30,BASE_DADOS!$A:$O,12,0),0),0)</f>
        <v>0</v>
      </c>
      <c r="AD30" s="73">
        <f>IFERROR(IF(VLOOKUP($A30,#REF!,7,FALSE)&gt;0,O30*VLOOKUP($A30,BASE_DADOS!$A:$O,12,0),0),0)</f>
        <v>0</v>
      </c>
      <c r="AE30" s="73">
        <f>IFERROR(IF(VLOOKUP($A30,#REF!,7,FALSE)&gt;0,P30*VLOOKUP($A30,BASE_DADOS!$A:$O,12,0),0),0)</f>
        <v>0</v>
      </c>
      <c r="AF30" s="73">
        <f>IFERROR(IF(VLOOKUP($A30,#REF!,7,FALSE)&gt;0,Q30*VLOOKUP($A30,BASE_DADOS!$A:$O,12,0),0),0)</f>
        <v>0</v>
      </c>
    </row>
    <row r="31" spans="1:32" ht="15.75" customHeight="1" x14ac:dyDescent="0.25">
      <c r="A31" s="69" t="str">
        <f t="shared" si="0"/>
        <v>SC1_FPOLISCINE MAIOR</v>
      </c>
      <c r="B31" s="10" t="s">
        <v>15</v>
      </c>
      <c r="C31" s="24" t="s">
        <v>71</v>
      </c>
      <c r="D31" s="20">
        <v>0.55343511450381677</v>
      </c>
      <c r="E31" s="20">
        <v>0.44656488549618323</v>
      </c>
      <c r="F31" s="20">
        <v>6.8702290076335881E-2</v>
      </c>
      <c r="G31" s="20">
        <v>0.12595419847328243</v>
      </c>
      <c r="H31" s="20">
        <v>0.17557251908396945</v>
      </c>
      <c r="I31" s="20">
        <v>0.20992366412213739</v>
      </c>
      <c r="J31" s="20">
        <v>0.1717557251908397</v>
      </c>
      <c r="K31" s="20">
        <v>0.24809160305343511</v>
      </c>
      <c r="L31" s="20">
        <v>0.16793893129770993</v>
      </c>
      <c r="M31" s="20">
        <v>0.44656488549618323</v>
      </c>
      <c r="N31" s="20">
        <v>0.38549618320610685</v>
      </c>
      <c r="O31" s="20">
        <v>0.36018957345971564</v>
      </c>
      <c r="P31" s="20">
        <v>0.39336492890995262</v>
      </c>
      <c r="Q31" s="74">
        <v>0.24644549763033174</v>
      </c>
      <c r="R31" s="10"/>
      <c r="S31" s="73">
        <f>IFERROR(IF(VLOOKUP($A31,#REF!,7,FALSE)&gt;0,D31*VLOOKUP($A31,BASE_DADOS!$A:$O,12,0),0),0)</f>
        <v>0</v>
      </c>
      <c r="T31" s="73">
        <f>IFERROR(IF(VLOOKUP($A31,#REF!,7,FALSE)&gt;0,E31*VLOOKUP($A31,BASE_DADOS!$A:$O,12,0),0),0)</f>
        <v>0</v>
      </c>
      <c r="U31" s="73">
        <f>IFERROR(IF(VLOOKUP($A31,#REF!,7,FALSE)&gt;0,F31*VLOOKUP($A31,BASE_DADOS!$A:$O,12,0),0),0)</f>
        <v>0</v>
      </c>
      <c r="V31" s="73">
        <f>IFERROR(IF(VLOOKUP($A31,#REF!,7,FALSE)&gt;0,G31*VLOOKUP($A31,BASE_DADOS!$A:$O,12,0),0),0)</f>
        <v>0</v>
      </c>
      <c r="W31" s="73">
        <f>IFERROR(IF(VLOOKUP($A31,#REF!,7,FALSE)&gt;0,H31*VLOOKUP($A31,BASE_DADOS!$A:$O,12,0),0),0)</f>
        <v>0</v>
      </c>
      <c r="X31" s="73">
        <f>IFERROR(IF(VLOOKUP($A31,#REF!,7,FALSE)&gt;0,I31*VLOOKUP($A31,BASE_DADOS!$A:$O,12,0),0),0)</f>
        <v>0</v>
      </c>
      <c r="Y31" s="73">
        <f>IFERROR(IF(VLOOKUP($A31,#REF!,7,FALSE)&gt;0,J31*VLOOKUP($A31,BASE_DADOS!$A:$O,12,0),0),0)</f>
        <v>0</v>
      </c>
      <c r="Z31" s="73">
        <f>IFERROR(IF(VLOOKUP($A31,#REF!,7,FALSE)&gt;0,K31*VLOOKUP($A31,BASE_DADOS!$A:$O,12,0),0),0)</f>
        <v>0</v>
      </c>
      <c r="AA31" s="73">
        <f>IFERROR(IF(VLOOKUP($A31,#REF!,7,FALSE)&gt;0,L31*VLOOKUP($A31,BASE_DADOS!$A:$O,12,0),0),0)</f>
        <v>0</v>
      </c>
      <c r="AB31" s="73">
        <f>IFERROR(IF(VLOOKUP($A31,#REF!,7,FALSE)&gt;0,M31*VLOOKUP($A31,BASE_DADOS!$A:$O,12,0),0),0)</f>
        <v>0</v>
      </c>
      <c r="AC31" s="73">
        <f>IFERROR(IF(VLOOKUP($A31,#REF!,7,FALSE)&gt;0,N31*VLOOKUP($A31,BASE_DADOS!$A:$O,12,0),0),0)</f>
        <v>0</v>
      </c>
      <c r="AD31" s="73">
        <f>IFERROR(IF(VLOOKUP($A31,#REF!,7,FALSE)&gt;0,O31*VLOOKUP($A31,BASE_DADOS!$A:$O,12,0),0),0)</f>
        <v>0</v>
      </c>
      <c r="AE31" s="73">
        <f>IFERROR(IF(VLOOKUP($A31,#REF!,7,FALSE)&gt;0,P31*VLOOKUP($A31,BASE_DADOS!$A:$O,12,0),0),0)</f>
        <v>0</v>
      </c>
      <c r="AF31" s="73">
        <f>IFERROR(IF(VLOOKUP($A31,#REF!,7,FALSE)&gt;0,Q31*VLOOKUP($A31,BASE_DADOS!$A:$O,12,0),0),0)</f>
        <v>0</v>
      </c>
    </row>
    <row r="32" spans="1:32" ht="15.75" customHeight="1" x14ac:dyDescent="0.25">
      <c r="A32" s="69" t="str">
        <f t="shared" si="0"/>
        <v>SC1_FPOLISSÉRIE DE SÁBADO</v>
      </c>
      <c r="B32" s="10" t="s">
        <v>15</v>
      </c>
      <c r="C32" s="24" t="s">
        <v>65</v>
      </c>
      <c r="D32" s="20">
        <v>0.55343511450381677</v>
      </c>
      <c r="E32" s="20">
        <v>0.44656488549618323</v>
      </c>
      <c r="F32" s="20">
        <v>6.8702290076335881E-2</v>
      </c>
      <c r="G32" s="20">
        <v>0.12595419847328243</v>
      </c>
      <c r="H32" s="20">
        <v>0.17557251908396945</v>
      </c>
      <c r="I32" s="20">
        <v>0.20992366412213739</v>
      </c>
      <c r="J32" s="20">
        <v>0.1717557251908397</v>
      </c>
      <c r="K32" s="20">
        <v>0.24809160305343511</v>
      </c>
      <c r="L32" s="20">
        <v>0.16793893129770993</v>
      </c>
      <c r="M32" s="20">
        <v>0.44656488549618323</v>
      </c>
      <c r="N32" s="20">
        <v>0.38549618320610685</v>
      </c>
      <c r="O32" s="20">
        <v>0.36018957345971564</v>
      </c>
      <c r="P32" s="20">
        <v>0.39336492890995262</v>
      </c>
      <c r="Q32" s="74">
        <v>0.24644549763033174</v>
      </c>
      <c r="R32" s="10"/>
      <c r="S32" s="73">
        <f>IFERROR(IF(VLOOKUP($A32,#REF!,7,FALSE)&gt;0,D32*VLOOKUP($A32,BASE_DADOS!$A:$O,12,0),0),0)</f>
        <v>0</v>
      </c>
      <c r="T32" s="73">
        <f>IFERROR(IF(VLOOKUP($A32,#REF!,7,FALSE)&gt;0,E32*VLOOKUP($A32,BASE_DADOS!$A:$O,12,0),0),0)</f>
        <v>0</v>
      </c>
      <c r="U32" s="73">
        <f>IFERROR(IF(VLOOKUP($A32,#REF!,7,FALSE)&gt;0,F32*VLOOKUP($A32,BASE_DADOS!$A:$O,12,0),0),0)</f>
        <v>0</v>
      </c>
      <c r="V32" s="73">
        <f>IFERROR(IF(VLOOKUP($A32,#REF!,7,FALSE)&gt;0,G32*VLOOKUP($A32,BASE_DADOS!$A:$O,12,0),0),0)</f>
        <v>0</v>
      </c>
      <c r="W32" s="73">
        <f>IFERROR(IF(VLOOKUP($A32,#REF!,7,FALSE)&gt;0,H32*VLOOKUP($A32,BASE_DADOS!$A:$O,12,0),0),0)</f>
        <v>0</v>
      </c>
      <c r="X32" s="73">
        <f>IFERROR(IF(VLOOKUP($A32,#REF!,7,FALSE)&gt;0,I32*VLOOKUP($A32,BASE_DADOS!$A:$O,12,0),0),0)</f>
        <v>0</v>
      </c>
      <c r="Y32" s="73">
        <f>IFERROR(IF(VLOOKUP($A32,#REF!,7,FALSE)&gt;0,J32*VLOOKUP($A32,BASE_DADOS!$A:$O,12,0),0),0)</f>
        <v>0</v>
      </c>
      <c r="Z32" s="73">
        <f>IFERROR(IF(VLOOKUP($A32,#REF!,7,FALSE)&gt;0,K32*VLOOKUP($A32,BASE_DADOS!$A:$O,12,0),0),0)</f>
        <v>0</v>
      </c>
      <c r="AA32" s="73">
        <f>IFERROR(IF(VLOOKUP($A32,#REF!,7,FALSE)&gt;0,L32*VLOOKUP($A32,BASE_DADOS!$A:$O,12,0),0),0)</f>
        <v>0</v>
      </c>
      <c r="AB32" s="73">
        <f>IFERROR(IF(VLOOKUP($A32,#REF!,7,FALSE)&gt;0,M32*VLOOKUP($A32,BASE_DADOS!$A:$O,12,0),0),0)</f>
        <v>0</v>
      </c>
      <c r="AC32" s="73">
        <f>IFERROR(IF(VLOOKUP($A32,#REF!,7,FALSE)&gt;0,N32*VLOOKUP($A32,BASE_DADOS!$A:$O,12,0),0),0)</f>
        <v>0</v>
      </c>
      <c r="AD32" s="73">
        <f>IFERROR(IF(VLOOKUP($A32,#REF!,7,FALSE)&gt;0,O32*VLOOKUP($A32,BASE_DADOS!$A:$O,12,0),0),0)</f>
        <v>0</v>
      </c>
      <c r="AE32" s="73">
        <f>IFERROR(IF(VLOOKUP($A32,#REF!,7,FALSE)&gt;0,P32*VLOOKUP($A32,BASE_DADOS!$A:$O,12,0),0),0)</f>
        <v>0</v>
      </c>
      <c r="AF32" s="73">
        <f>IFERROR(IF(VLOOKUP($A32,#REF!,7,FALSE)&gt;0,Q32*VLOOKUP($A32,BASE_DADOS!$A:$O,12,0),0),0)</f>
        <v>0</v>
      </c>
    </row>
    <row r="33" spans="1:32" ht="15.75" customHeight="1" x14ac:dyDescent="0.25">
      <c r="A33" s="69" t="str">
        <f t="shared" si="0"/>
        <v>SC1_FPOLISHORA DO FARO</v>
      </c>
      <c r="B33" s="10" t="s">
        <v>15</v>
      </c>
      <c r="C33" s="24" t="s">
        <v>72</v>
      </c>
      <c r="D33" s="20">
        <v>0.55343511450381677</v>
      </c>
      <c r="E33" s="20">
        <v>0.44656488549618323</v>
      </c>
      <c r="F33" s="20">
        <v>6.8702290076335881E-2</v>
      </c>
      <c r="G33" s="20">
        <v>0.12595419847328243</v>
      </c>
      <c r="H33" s="20">
        <v>0.17557251908396945</v>
      </c>
      <c r="I33" s="20">
        <v>0.20992366412213739</v>
      </c>
      <c r="J33" s="20">
        <v>0.1717557251908397</v>
      </c>
      <c r="K33" s="20">
        <v>0.24809160305343511</v>
      </c>
      <c r="L33" s="20">
        <v>0.16793893129770993</v>
      </c>
      <c r="M33" s="20">
        <v>0.44656488549618323</v>
      </c>
      <c r="N33" s="20">
        <v>0.38549618320610685</v>
      </c>
      <c r="O33" s="20">
        <v>0.36018957345971564</v>
      </c>
      <c r="P33" s="20">
        <v>0.39336492890995262</v>
      </c>
      <c r="Q33" s="74">
        <v>0.24644549763033174</v>
      </c>
      <c r="R33" s="10"/>
      <c r="S33" s="73">
        <f>IFERROR(IF(VLOOKUP($A33,#REF!,7,FALSE)&gt;0,D33*VLOOKUP($A33,BASE_DADOS!$A:$O,12,0),0),0)</f>
        <v>0</v>
      </c>
      <c r="T33" s="73">
        <f>IFERROR(IF(VLOOKUP($A33,#REF!,7,FALSE)&gt;0,E33*VLOOKUP($A33,BASE_DADOS!$A:$O,12,0),0),0)</f>
        <v>0</v>
      </c>
      <c r="U33" s="73">
        <f>IFERROR(IF(VLOOKUP($A33,#REF!,7,FALSE)&gt;0,F33*VLOOKUP($A33,BASE_DADOS!$A:$O,12,0),0),0)</f>
        <v>0</v>
      </c>
      <c r="V33" s="73">
        <f>IFERROR(IF(VLOOKUP($A33,#REF!,7,FALSE)&gt;0,G33*VLOOKUP($A33,BASE_DADOS!$A:$O,12,0),0),0)</f>
        <v>0</v>
      </c>
      <c r="W33" s="73">
        <f>IFERROR(IF(VLOOKUP($A33,#REF!,7,FALSE)&gt;0,H33*VLOOKUP($A33,BASE_DADOS!$A:$O,12,0),0),0)</f>
        <v>0</v>
      </c>
      <c r="X33" s="73">
        <f>IFERROR(IF(VLOOKUP($A33,#REF!,7,FALSE)&gt;0,I33*VLOOKUP($A33,BASE_DADOS!$A:$O,12,0),0),0)</f>
        <v>0</v>
      </c>
      <c r="Y33" s="73">
        <f>IFERROR(IF(VLOOKUP($A33,#REF!,7,FALSE)&gt;0,J33*VLOOKUP($A33,BASE_DADOS!$A:$O,12,0),0),0)</f>
        <v>0</v>
      </c>
      <c r="Z33" s="73">
        <f>IFERROR(IF(VLOOKUP($A33,#REF!,7,FALSE)&gt;0,K33*VLOOKUP($A33,BASE_DADOS!$A:$O,12,0),0),0)</f>
        <v>0</v>
      </c>
      <c r="AA33" s="73">
        <f>IFERROR(IF(VLOOKUP($A33,#REF!,7,FALSE)&gt;0,L33*VLOOKUP($A33,BASE_DADOS!$A:$O,12,0),0),0)</f>
        <v>0</v>
      </c>
      <c r="AB33" s="73">
        <f>IFERROR(IF(VLOOKUP($A33,#REF!,7,FALSE)&gt;0,M33*VLOOKUP($A33,BASE_DADOS!$A:$O,12,0),0),0)</f>
        <v>0</v>
      </c>
      <c r="AC33" s="73">
        <f>IFERROR(IF(VLOOKUP($A33,#REF!,7,FALSE)&gt;0,N33*VLOOKUP($A33,BASE_DADOS!$A:$O,12,0),0),0)</f>
        <v>0</v>
      </c>
      <c r="AD33" s="73">
        <f>IFERROR(IF(VLOOKUP($A33,#REF!,7,FALSE)&gt;0,O33*VLOOKUP($A33,BASE_DADOS!$A:$O,12,0),0),0)</f>
        <v>0</v>
      </c>
      <c r="AE33" s="73">
        <f>IFERROR(IF(VLOOKUP($A33,#REF!,7,FALSE)&gt;0,P33*VLOOKUP($A33,BASE_DADOS!$A:$O,12,0),0),0)</f>
        <v>0</v>
      </c>
      <c r="AF33" s="73">
        <f>IFERROR(IF(VLOOKUP($A33,#REF!,7,FALSE)&gt;0,Q33*VLOOKUP($A33,BASE_DADOS!$A:$O,12,0),0),0)</f>
        <v>0</v>
      </c>
    </row>
    <row r="34" spans="1:32" ht="15.75" customHeight="1" x14ac:dyDescent="0.25">
      <c r="A34" s="69" t="str">
        <f t="shared" si="0"/>
        <v>SC1_FPOLISREALITY SHOW 4</v>
      </c>
      <c r="B34" s="10" t="s">
        <v>15</v>
      </c>
      <c r="C34" s="24" t="s">
        <v>74</v>
      </c>
      <c r="D34" s="20">
        <v>0.55343511450381677</v>
      </c>
      <c r="E34" s="20">
        <v>0.44656488549618323</v>
      </c>
      <c r="F34" s="20">
        <v>6.8702290076335881E-2</v>
      </c>
      <c r="G34" s="20">
        <v>0.12595419847328243</v>
      </c>
      <c r="H34" s="20">
        <v>0.17557251908396945</v>
      </c>
      <c r="I34" s="20">
        <v>0.20992366412213739</v>
      </c>
      <c r="J34" s="20">
        <v>0.1717557251908397</v>
      </c>
      <c r="K34" s="20">
        <v>0.24809160305343511</v>
      </c>
      <c r="L34" s="20">
        <v>0.16793893129770993</v>
      </c>
      <c r="M34" s="20">
        <v>0.44656488549618323</v>
      </c>
      <c r="N34" s="20">
        <v>0.38549618320610685</v>
      </c>
      <c r="O34" s="20">
        <v>0.36018957345971564</v>
      </c>
      <c r="P34" s="20">
        <v>0.39336492890995262</v>
      </c>
      <c r="Q34" s="74">
        <v>0.24644549763033174</v>
      </c>
      <c r="R34" s="10"/>
      <c r="S34" s="73">
        <f>IFERROR(IF(VLOOKUP($A34,#REF!,7,FALSE)&gt;0,D34*VLOOKUP($A34,BASE_DADOS!$A:$O,12,0),0),0)</f>
        <v>0</v>
      </c>
      <c r="T34" s="73">
        <f>IFERROR(IF(VLOOKUP($A34,#REF!,7,FALSE)&gt;0,E34*VLOOKUP($A34,BASE_DADOS!$A:$O,12,0),0),0)</f>
        <v>0</v>
      </c>
      <c r="U34" s="73">
        <f>IFERROR(IF(VLOOKUP($A34,#REF!,7,FALSE)&gt;0,F34*VLOOKUP($A34,BASE_DADOS!$A:$O,12,0),0),0)</f>
        <v>0</v>
      </c>
      <c r="V34" s="73">
        <f>IFERROR(IF(VLOOKUP($A34,#REF!,7,FALSE)&gt;0,G34*VLOOKUP($A34,BASE_DADOS!$A:$O,12,0),0),0)</f>
        <v>0</v>
      </c>
      <c r="W34" s="73">
        <f>IFERROR(IF(VLOOKUP($A34,#REF!,7,FALSE)&gt;0,H34*VLOOKUP($A34,BASE_DADOS!$A:$O,12,0),0),0)</f>
        <v>0</v>
      </c>
      <c r="X34" s="73">
        <f>IFERROR(IF(VLOOKUP($A34,#REF!,7,FALSE)&gt;0,I34*VLOOKUP($A34,BASE_DADOS!$A:$O,12,0),0),0)</f>
        <v>0</v>
      </c>
      <c r="Y34" s="73">
        <f>IFERROR(IF(VLOOKUP($A34,#REF!,7,FALSE)&gt;0,J34*VLOOKUP($A34,BASE_DADOS!$A:$O,12,0),0),0)</f>
        <v>0</v>
      </c>
      <c r="Z34" s="73">
        <f>IFERROR(IF(VLOOKUP($A34,#REF!,7,FALSE)&gt;0,K34*VLOOKUP($A34,BASE_DADOS!$A:$O,12,0),0),0)</f>
        <v>0</v>
      </c>
      <c r="AA34" s="73">
        <f>IFERROR(IF(VLOOKUP($A34,#REF!,7,FALSE)&gt;0,L34*VLOOKUP($A34,BASE_DADOS!$A:$O,12,0),0),0)</f>
        <v>0</v>
      </c>
      <c r="AB34" s="73">
        <f>IFERROR(IF(VLOOKUP($A34,#REF!,7,FALSE)&gt;0,M34*VLOOKUP($A34,BASE_DADOS!$A:$O,12,0),0),0)</f>
        <v>0</v>
      </c>
      <c r="AC34" s="73">
        <f>IFERROR(IF(VLOOKUP($A34,#REF!,7,FALSE)&gt;0,N34*VLOOKUP($A34,BASE_DADOS!$A:$O,12,0),0),0)</f>
        <v>0</v>
      </c>
      <c r="AD34" s="73">
        <f>IFERROR(IF(VLOOKUP($A34,#REF!,7,FALSE)&gt;0,O34*VLOOKUP($A34,BASE_DADOS!$A:$O,12,0),0),0)</f>
        <v>0</v>
      </c>
      <c r="AE34" s="73">
        <f>IFERROR(IF(VLOOKUP($A34,#REF!,7,FALSE)&gt;0,P34*VLOOKUP($A34,BASE_DADOS!$A:$O,12,0),0),0)</f>
        <v>0</v>
      </c>
      <c r="AF34" s="73">
        <f>IFERROR(IF(VLOOKUP($A34,#REF!,7,FALSE)&gt;0,Q34*VLOOKUP($A34,BASE_DADOS!$A:$O,12,0),0),0)</f>
        <v>0</v>
      </c>
    </row>
    <row r="35" spans="1:32" ht="15.75" customHeight="1" x14ac:dyDescent="0.25">
      <c r="A35" s="69" t="str">
        <f t="shared" si="0"/>
        <v>SC1_FPOLISDOMINGO ESPETACULAR</v>
      </c>
      <c r="B35" s="10" t="s">
        <v>15</v>
      </c>
      <c r="C35" s="24" t="s">
        <v>75</v>
      </c>
      <c r="D35" s="20">
        <v>0.55343511450381677</v>
      </c>
      <c r="E35" s="20">
        <v>0.44656488549618323</v>
      </c>
      <c r="F35" s="20">
        <v>6.8702290076335881E-2</v>
      </c>
      <c r="G35" s="20">
        <v>0.12595419847328243</v>
      </c>
      <c r="H35" s="20">
        <v>0.17557251908396945</v>
      </c>
      <c r="I35" s="20">
        <v>0.20992366412213739</v>
      </c>
      <c r="J35" s="20">
        <v>0.1717557251908397</v>
      </c>
      <c r="K35" s="20">
        <v>0.24809160305343511</v>
      </c>
      <c r="L35" s="20">
        <v>0.16793893129770993</v>
      </c>
      <c r="M35" s="20">
        <v>0.44656488549618323</v>
      </c>
      <c r="N35" s="20">
        <v>0.38549618320610685</v>
      </c>
      <c r="O35" s="20">
        <v>0.36018957345971564</v>
      </c>
      <c r="P35" s="20">
        <v>0.39336492890995262</v>
      </c>
      <c r="Q35" s="74">
        <v>0.24644549763033174</v>
      </c>
      <c r="R35" s="10"/>
      <c r="S35" s="73">
        <f>IFERROR(IF(VLOOKUP($A35,#REF!,7,FALSE)&gt;0,D35*VLOOKUP($A35,BASE_DADOS!$A:$O,12,0),0),0)</f>
        <v>0</v>
      </c>
      <c r="T35" s="73">
        <f>IFERROR(IF(VLOOKUP($A35,#REF!,7,FALSE)&gt;0,E35*VLOOKUP($A35,BASE_DADOS!$A:$O,12,0),0),0)</f>
        <v>0</v>
      </c>
      <c r="U35" s="73">
        <f>IFERROR(IF(VLOOKUP($A35,#REF!,7,FALSE)&gt;0,F35*VLOOKUP($A35,BASE_DADOS!$A:$O,12,0),0),0)</f>
        <v>0</v>
      </c>
      <c r="V35" s="73">
        <f>IFERROR(IF(VLOOKUP($A35,#REF!,7,FALSE)&gt;0,G35*VLOOKUP($A35,BASE_DADOS!$A:$O,12,0),0),0)</f>
        <v>0</v>
      </c>
      <c r="W35" s="73">
        <f>IFERROR(IF(VLOOKUP($A35,#REF!,7,FALSE)&gt;0,H35*VLOOKUP($A35,BASE_DADOS!$A:$O,12,0),0),0)</f>
        <v>0</v>
      </c>
      <c r="X35" s="73">
        <f>IFERROR(IF(VLOOKUP($A35,#REF!,7,FALSE)&gt;0,I35*VLOOKUP($A35,BASE_DADOS!$A:$O,12,0),0),0)</f>
        <v>0</v>
      </c>
      <c r="Y35" s="73">
        <f>IFERROR(IF(VLOOKUP($A35,#REF!,7,FALSE)&gt;0,J35*VLOOKUP($A35,BASE_DADOS!$A:$O,12,0),0),0)</f>
        <v>0</v>
      </c>
      <c r="Z35" s="73">
        <f>IFERROR(IF(VLOOKUP($A35,#REF!,7,FALSE)&gt;0,K35*VLOOKUP($A35,BASE_DADOS!$A:$O,12,0),0),0)</f>
        <v>0</v>
      </c>
      <c r="AA35" s="73">
        <f>IFERROR(IF(VLOOKUP($A35,#REF!,7,FALSE)&gt;0,L35*VLOOKUP($A35,BASE_DADOS!$A:$O,12,0),0),0)</f>
        <v>0</v>
      </c>
      <c r="AB35" s="73">
        <f>IFERROR(IF(VLOOKUP($A35,#REF!,7,FALSE)&gt;0,M35*VLOOKUP($A35,BASE_DADOS!$A:$O,12,0),0),0)</f>
        <v>0</v>
      </c>
      <c r="AC35" s="73">
        <f>IFERROR(IF(VLOOKUP($A35,#REF!,7,FALSE)&gt;0,N35*VLOOKUP($A35,BASE_DADOS!$A:$O,12,0),0),0)</f>
        <v>0</v>
      </c>
      <c r="AD35" s="73">
        <f>IFERROR(IF(VLOOKUP($A35,#REF!,7,FALSE)&gt;0,O35*VLOOKUP($A35,BASE_DADOS!$A:$O,12,0),0),0)</f>
        <v>0</v>
      </c>
      <c r="AE35" s="73">
        <f>IFERROR(IF(VLOOKUP($A35,#REF!,7,FALSE)&gt;0,P35*VLOOKUP($A35,BASE_DADOS!$A:$O,12,0),0),0)</f>
        <v>0</v>
      </c>
      <c r="AF35" s="73">
        <f>IFERROR(IF(VLOOKUP($A35,#REF!,7,FALSE)&gt;0,Q35*VLOOKUP($A35,BASE_DADOS!$A:$O,12,0),0),0)</f>
        <v>0</v>
      </c>
    </row>
    <row r="36" spans="1:32" ht="15.75" customHeight="1" x14ac:dyDescent="0.25">
      <c r="A36" s="69" t="str">
        <f t="shared" si="0"/>
        <v>SC1_FPOLISCÂMERA RECORD</v>
      </c>
      <c r="B36" s="10" t="s">
        <v>15</v>
      </c>
      <c r="C36" s="24" t="s">
        <v>76</v>
      </c>
      <c r="D36" s="20">
        <v>0.55343511450381677</v>
      </c>
      <c r="E36" s="20">
        <v>0.44656488549618323</v>
      </c>
      <c r="F36" s="20">
        <v>6.8702290076335881E-2</v>
      </c>
      <c r="G36" s="20">
        <v>0.12595419847328243</v>
      </c>
      <c r="H36" s="20">
        <v>0.17557251908396945</v>
      </c>
      <c r="I36" s="20">
        <v>0.20992366412213739</v>
      </c>
      <c r="J36" s="20">
        <v>0.1717557251908397</v>
      </c>
      <c r="K36" s="20">
        <v>0.24809160305343511</v>
      </c>
      <c r="L36" s="20">
        <v>0.16793893129770993</v>
      </c>
      <c r="M36" s="20">
        <v>0.44656488549618323</v>
      </c>
      <c r="N36" s="20">
        <v>0.38549618320610685</v>
      </c>
      <c r="O36" s="20">
        <v>0.36018957345971564</v>
      </c>
      <c r="P36" s="20">
        <v>0.39336492890995262</v>
      </c>
      <c r="Q36" s="74">
        <v>0.24644549763033174</v>
      </c>
      <c r="R36" s="10"/>
      <c r="S36" s="73">
        <f>IFERROR(IF(VLOOKUP($A36,#REF!,7,FALSE)&gt;0,D36*VLOOKUP($A36,BASE_DADOS!$A:$O,12,0),0),0)</f>
        <v>0</v>
      </c>
      <c r="T36" s="73">
        <f>IFERROR(IF(VLOOKUP($A36,#REF!,7,FALSE)&gt;0,E36*VLOOKUP($A36,BASE_DADOS!$A:$O,12,0),0),0)</f>
        <v>0</v>
      </c>
      <c r="U36" s="73">
        <f>IFERROR(IF(VLOOKUP($A36,#REF!,7,FALSE)&gt;0,F36*VLOOKUP($A36,BASE_DADOS!$A:$O,12,0),0),0)</f>
        <v>0</v>
      </c>
      <c r="V36" s="73">
        <f>IFERROR(IF(VLOOKUP($A36,#REF!,7,FALSE)&gt;0,G36*VLOOKUP($A36,BASE_DADOS!$A:$O,12,0),0),0)</f>
        <v>0</v>
      </c>
      <c r="W36" s="73">
        <f>IFERROR(IF(VLOOKUP($A36,#REF!,7,FALSE)&gt;0,H36*VLOOKUP($A36,BASE_DADOS!$A:$O,12,0),0),0)</f>
        <v>0</v>
      </c>
      <c r="X36" s="73">
        <f>IFERROR(IF(VLOOKUP($A36,#REF!,7,FALSE)&gt;0,I36*VLOOKUP($A36,BASE_DADOS!$A:$O,12,0),0),0)</f>
        <v>0</v>
      </c>
      <c r="Y36" s="73">
        <f>IFERROR(IF(VLOOKUP($A36,#REF!,7,FALSE)&gt;0,J36*VLOOKUP($A36,BASE_DADOS!$A:$O,12,0),0),0)</f>
        <v>0</v>
      </c>
      <c r="Z36" s="73">
        <f>IFERROR(IF(VLOOKUP($A36,#REF!,7,FALSE)&gt;0,K36*VLOOKUP($A36,BASE_DADOS!$A:$O,12,0),0),0)</f>
        <v>0</v>
      </c>
      <c r="AA36" s="73">
        <f>IFERROR(IF(VLOOKUP($A36,#REF!,7,FALSE)&gt;0,L36*VLOOKUP($A36,BASE_DADOS!$A:$O,12,0),0),0)</f>
        <v>0</v>
      </c>
      <c r="AB36" s="73">
        <f>IFERROR(IF(VLOOKUP($A36,#REF!,7,FALSE)&gt;0,M36*VLOOKUP($A36,BASE_DADOS!$A:$O,12,0),0),0)</f>
        <v>0</v>
      </c>
      <c r="AC36" s="73">
        <f>IFERROR(IF(VLOOKUP($A36,#REF!,7,FALSE)&gt;0,N36*VLOOKUP($A36,BASE_DADOS!$A:$O,12,0),0),0)</f>
        <v>0</v>
      </c>
      <c r="AD36" s="73">
        <f>IFERROR(IF(VLOOKUP($A36,#REF!,7,FALSE)&gt;0,O36*VLOOKUP($A36,BASE_DADOS!$A:$O,12,0),0),0)</f>
        <v>0</v>
      </c>
      <c r="AE36" s="73">
        <f>IFERROR(IF(VLOOKUP($A36,#REF!,7,FALSE)&gt;0,P36*VLOOKUP($A36,BASE_DADOS!$A:$O,12,0),0),0)</f>
        <v>0</v>
      </c>
      <c r="AF36" s="73">
        <f>IFERROR(IF(VLOOKUP($A36,#REF!,7,FALSE)&gt;0,Q36*VLOOKUP($A36,BASE_DADOS!$A:$O,12,0),0),0)</f>
        <v>0</v>
      </c>
    </row>
    <row r="37" spans="1:32" ht="15.75" customHeight="1" x14ac:dyDescent="0.25">
      <c r="A37" s="69" t="str">
        <f t="shared" si="0"/>
        <v>SC1_FPOLISSERIE DE DOMINGO</v>
      </c>
      <c r="B37" s="10" t="s">
        <v>15</v>
      </c>
      <c r="C37" s="24" t="s">
        <v>77</v>
      </c>
      <c r="D37" s="20">
        <v>0.55343511450381677</v>
      </c>
      <c r="E37" s="20">
        <v>0.44656488549618323</v>
      </c>
      <c r="F37" s="20">
        <v>6.8702290076335881E-2</v>
      </c>
      <c r="G37" s="20">
        <v>0.12595419847328243</v>
      </c>
      <c r="H37" s="20">
        <v>0.17557251908396945</v>
      </c>
      <c r="I37" s="20">
        <v>0.20992366412213739</v>
      </c>
      <c r="J37" s="20">
        <v>0.1717557251908397</v>
      </c>
      <c r="K37" s="20">
        <v>0.24809160305343511</v>
      </c>
      <c r="L37" s="20">
        <v>0.16793893129770993</v>
      </c>
      <c r="M37" s="20">
        <v>0.44656488549618323</v>
      </c>
      <c r="N37" s="20">
        <v>0.38549618320610685</v>
      </c>
      <c r="O37" s="20">
        <v>0.36018957345971564</v>
      </c>
      <c r="P37" s="20">
        <v>0.39336492890995262</v>
      </c>
      <c r="Q37" s="74">
        <v>0.24644549763033174</v>
      </c>
      <c r="R37" s="10"/>
      <c r="S37" s="73">
        <f>IFERROR(IF(VLOOKUP($A37,#REF!,7,FALSE)&gt;0,D37*VLOOKUP($A37,BASE_DADOS!$A:$O,12,0),0),0)</f>
        <v>0</v>
      </c>
      <c r="T37" s="73">
        <f>IFERROR(IF(VLOOKUP($A37,#REF!,7,FALSE)&gt;0,E37*VLOOKUP($A37,BASE_DADOS!$A:$O,12,0),0),0)</f>
        <v>0</v>
      </c>
      <c r="U37" s="73">
        <f>IFERROR(IF(VLOOKUP($A37,#REF!,7,FALSE)&gt;0,F37*VLOOKUP($A37,BASE_DADOS!$A:$O,12,0),0),0)</f>
        <v>0</v>
      </c>
      <c r="V37" s="73">
        <f>IFERROR(IF(VLOOKUP($A37,#REF!,7,FALSE)&gt;0,G37*VLOOKUP($A37,BASE_DADOS!$A:$O,12,0),0),0)</f>
        <v>0</v>
      </c>
      <c r="W37" s="73">
        <f>IFERROR(IF(VLOOKUP($A37,#REF!,7,FALSE)&gt;0,H37*VLOOKUP($A37,BASE_DADOS!$A:$O,12,0),0),0)</f>
        <v>0</v>
      </c>
      <c r="X37" s="73">
        <f>IFERROR(IF(VLOOKUP($A37,#REF!,7,FALSE)&gt;0,I37*VLOOKUP($A37,BASE_DADOS!$A:$O,12,0),0),0)</f>
        <v>0</v>
      </c>
      <c r="Y37" s="73">
        <f>IFERROR(IF(VLOOKUP($A37,#REF!,7,FALSE)&gt;0,J37*VLOOKUP($A37,BASE_DADOS!$A:$O,12,0),0),0)</f>
        <v>0</v>
      </c>
      <c r="Z37" s="73">
        <f>IFERROR(IF(VLOOKUP($A37,#REF!,7,FALSE)&gt;0,K37*VLOOKUP($A37,BASE_DADOS!$A:$O,12,0),0),0)</f>
        <v>0</v>
      </c>
      <c r="AA37" s="73">
        <f>IFERROR(IF(VLOOKUP($A37,#REF!,7,FALSE)&gt;0,L37*VLOOKUP($A37,BASE_DADOS!$A:$O,12,0),0),0)</f>
        <v>0</v>
      </c>
      <c r="AB37" s="73">
        <f>IFERROR(IF(VLOOKUP($A37,#REF!,7,FALSE)&gt;0,M37*VLOOKUP($A37,BASE_DADOS!$A:$O,12,0),0),0)</f>
        <v>0</v>
      </c>
      <c r="AC37" s="73">
        <f>IFERROR(IF(VLOOKUP($A37,#REF!,7,FALSE)&gt;0,N37*VLOOKUP($A37,BASE_DADOS!$A:$O,12,0),0),0)</f>
        <v>0</v>
      </c>
      <c r="AD37" s="73">
        <f>IFERROR(IF(VLOOKUP($A37,#REF!,7,FALSE)&gt;0,O37*VLOOKUP($A37,BASE_DADOS!$A:$O,12,0),0),0)</f>
        <v>0</v>
      </c>
      <c r="AE37" s="73">
        <f>IFERROR(IF(VLOOKUP($A37,#REF!,7,FALSE)&gt;0,P37*VLOOKUP($A37,BASE_DADOS!$A:$O,12,0),0),0)</f>
        <v>0</v>
      </c>
      <c r="AF37" s="73">
        <f>IFERROR(IF(VLOOKUP($A37,#REF!,7,FALSE)&gt;0,Q37*VLOOKUP($A37,BASE_DADOS!$A:$O,12,0),0),0)</f>
        <v>0</v>
      </c>
    </row>
    <row r="38" spans="1:32" ht="15.75" customHeight="1" x14ac:dyDescent="0.25">
      <c r="A38" s="69" t="str">
        <f t="shared" si="0"/>
        <v>SC1_FPOLISABERTURA / 12H00</v>
      </c>
      <c r="B38" s="10" t="s">
        <v>15</v>
      </c>
      <c r="C38" s="24" t="s">
        <v>79</v>
      </c>
      <c r="D38" s="20">
        <v>0.48323922999842572</v>
      </c>
      <c r="E38" s="20">
        <v>0.51676077000157428</v>
      </c>
      <c r="F38" s="20">
        <v>3.8429825343687864E-2</v>
      </c>
      <c r="G38" s="20">
        <v>0.11344302284551644</v>
      </c>
      <c r="H38" s="20">
        <v>0.16555591698729619</v>
      </c>
      <c r="I38" s="20">
        <v>0.16878479299279206</v>
      </c>
      <c r="J38" s="20">
        <v>0.20418866416934839</v>
      </c>
      <c r="K38" s="20">
        <v>0.3095977776613591</v>
      </c>
      <c r="L38" s="20">
        <v>0.19350999373870806</v>
      </c>
      <c r="M38" s="20">
        <v>0.40829032877713411</v>
      </c>
      <c r="N38" s="20">
        <v>0.39819967748415791</v>
      </c>
      <c r="O38" s="20">
        <v>0.477798021827463</v>
      </c>
      <c r="P38" s="20">
        <v>0.33131222536444799</v>
      </c>
      <c r="Q38" s="74">
        <v>0.19088975280808898</v>
      </c>
      <c r="R38" s="10"/>
      <c r="S38" s="73">
        <f>IFERROR(IF(VLOOKUP($A38,#REF!,7,FALSE)&gt;0,D38*VLOOKUP($A38,BASE_DADOS!$A:$O,12,0),0),0)</f>
        <v>0</v>
      </c>
      <c r="T38" s="73">
        <f>IFERROR(IF(VLOOKUP($A38,#REF!,7,FALSE)&gt;0,E38*VLOOKUP($A38,BASE_DADOS!$A:$O,12,0),0),0)</f>
        <v>0</v>
      </c>
      <c r="U38" s="73">
        <f>IFERROR(IF(VLOOKUP($A38,#REF!,7,FALSE)&gt;0,F38*VLOOKUP($A38,BASE_DADOS!$A:$O,12,0),0),0)</f>
        <v>0</v>
      </c>
      <c r="V38" s="73">
        <f>IFERROR(IF(VLOOKUP($A38,#REF!,7,FALSE)&gt;0,G38*VLOOKUP($A38,BASE_DADOS!$A:$O,12,0),0),0)</f>
        <v>0</v>
      </c>
      <c r="W38" s="73">
        <f>IFERROR(IF(VLOOKUP($A38,#REF!,7,FALSE)&gt;0,H38*VLOOKUP($A38,BASE_DADOS!$A:$O,12,0),0),0)</f>
        <v>0</v>
      </c>
      <c r="X38" s="73">
        <f>IFERROR(IF(VLOOKUP($A38,#REF!,7,FALSE)&gt;0,I38*VLOOKUP($A38,BASE_DADOS!$A:$O,12,0),0),0)</f>
        <v>0</v>
      </c>
      <c r="Y38" s="73">
        <f>IFERROR(IF(VLOOKUP($A38,#REF!,7,FALSE)&gt;0,J38*VLOOKUP($A38,BASE_DADOS!$A:$O,12,0),0),0)</f>
        <v>0</v>
      </c>
      <c r="Z38" s="73">
        <f>IFERROR(IF(VLOOKUP($A38,#REF!,7,FALSE)&gt;0,K38*VLOOKUP($A38,BASE_DADOS!$A:$O,12,0),0),0)</f>
        <v>0</v>
      </c>
      <c r="AA38" s="73">
        <f>IFERROR(IF(VLOOKUP($A38,#REF!,7,FALSE)&gt;0,L38*VLOOKUP($A38,BASE_DADOS!$A:$O,12,0),0),0)</f>
        <v>0</v>
      </c>
      <c r="AB38" s="73">
        <f>IFERROR(IF(VLOOKUP($A38,#REF!,7,FALSE)&gt;0,M38*VLOOKUP($A38,BASE_DADOS!$A:$O,12,0),0),0)</f>
        <v>0</v>
      </c>
      <c r="AC38" s="73">
        <f>IFERROR(IF(VLOOKUP($A38,#REF!,7,FALSE)&gt;0,N38*VLOOKUP($A38,BASE_DADOS!$A:$O,12,0),0),0)</f>
        <v>0</v>
      </c>
      <c r="AD38" s="73">
        <f>IFERROR(IF(VLOOKUP($A38,#REF!,7,FALSE)&gt;0,O38*VLOOKUP($A38,BASE_DADOS!$A:$O,12,0),0),0)</f>
        <v>0</v>
      </c>
      <c r="AE38" s="73">
        <f>IFERROR(IF(VLOOKUP($A38,#REF!,7,FALSE)&gt;0,P38*VLOOKUP($A38,BASE_DADOS!$A:$O,12,0),0),0)</f>
        <v>0</v>
      </c>
      <c r="AF38" s="73">
        <f>IFERROR(IF(VLOOKUP($A38,#REF!,7,FALSE)&gt;0,Q38*VLOOKUP($A38,BASE_DADOS!$A:$O,12,0),0),0)</f>
        <v>0</v>
      </c>
    </row>
    <row r="39" spans="1:32" ht="15.75" customHeight="1" x14ac:dyDescent="0.25">
      <c r="A39" s="69" t="str">
        <f t="shared" si="0"/>
        <v>SC1_FPOLIS12H00 / 18H00</v>
      </c>
      <c r="B39" s="10" t="s">
        <v>15</v>
      </c>
      <c r="C39" s="24" t="s">
        <v>80</v>
      </c>
      <c r="D39" s="20">
        <v>0.49619556418973609</v>
      </c>
      <c r="E39" s="20">
        <v>0.50380443581026391</v>
      </c>
      <c r="F39" s="20">
        <v>9.0820786789703747E-2</v>
      </c>
      <c r="G39" s="20">
        <v>0.18609357293184395</v>
      </c>
      <c r="H39" s="20">
        <v>0.17387081107333657</v>
      </c>
      <c r="I39" s="20">
        <v>0.16237655819977337</v>
      </c>
      <c r="J39" s="20">
        <v>0.19184069936862558</v>
      </c>
      <c r="K39" s="20">
        <v>0.19499757163671685</v>
      </c>
      <c r="L39" s="20">
        <v>0.20463007932653393</v>
      </c>
      <c r="M39" s="20">
        <v>0.45523717014732074</v>
      </c>
      <c r="N39" s="20">
        <v>0.34013275052614539</v>
      </c>
      <c r="O39" s="20">
        <v>0.38129032258064516</v>
      </c>
      <c r="P39" s="20">
        <v>0.40806451612903227</v>
      </c>
      <c r="Q39" s="74">
        <v>0.21064516129032257</v>
      </c>
      <c r="R39" s="10"/>
      <c r="S39" s="73">
        <f>IFERROR(IF(VLOOKUP($A39,#REF!,7,FALSE)&gt;0,D39*VLOOKUP($A39,BASE_DADOS!$A:$O,12,0),0),0)</f>
        <v>0</v>
      </c>
      <c r="T39" s="73">
        <f>IFERROR(IF(VLOOKUP($A39,#REF!,7,FALSE)&gt;0,E39*VLOOKUP($A39,BASE_DADOS!$A:$O,12,0),0),0)</f>
        <v>0</v>
      </c>
      <c r="U39" s="73">
        <f>IFERROR(IF(VLOOKUP($A39,#REF!,7,FALSE)&gt;0,F39*VLOOKUP($A39,BASE_DADOS!$A:$O,12,0),0),0)</f>
        <v>0</v>
      </c>
      <c r="V39" s="73">
        <f>IFERROR(IF(VLOOKUP($A39,#REF!,7,FALSE)&gt;0,G39*VLOOKUP($A39,BASE_DADOS!$A:$O,12,0),0),0)</f>
        <v>0</v>
      </c>
      <c r="W39" s="73">
        <f>IFERROR(IF(VLOOKUP($A39,#REF!,7,FALSE)&gt;0,H39*VLOOKUP($A39,BASE_DADOS!$A:$O,12,0),0),0)</f>
        <v>0</v>
      </c>
      <c r="X39" s="73">
        <f>IFERROR(IF(VLOOKUP($A39,#REF!,7,FALSE)&gt;0,I39*VLOOKUP($A39,BASE_DADOS!$A:$O,12,0),0),0)</f>
        <v>0</v>
      </c>
      <c r="Y39" s="73">
        <f>IFERROR(IF(VLOOKUP($A39,#REF!,7,FALSE)&gt;0,J39*VLOOKUP($A39,BASE_DADOS!$A:$O,12,0),0),0)</f>
        <v>0</v>
      </c>
      <c r="Z39" s="73">
        <f>IFERROR(IF(VLOOKUP($A39,#REF!,7,FALSE)&gt;0,K39*VLOOKUP($A39,BASE_DADOS!$A:$O,12,0),0),0)</f>
        <v>0</v>
      </c>
      <c r="AA39" s="73">
        <f>IFERROR(IF(VLOOKUP($A39,#REF!,7,FALSE)&gt;0,L39*VLOOKUP($A39,BASE_DADOS!$A:$O,12,0),0),0)</f>
        <v>0</v>
      </c>
      <c r="AB39" s="73">
        <f>IFERROR(IF(VLOOKUP($A39,#REF!,7,FALSE)&gt;0,M39*VLOOKUP($A39,BASE_DADOS!$A:$O,12,0),0),0)</f>
        <v>0</v>
      </c>
      <c r="AC39" s="73">
        <f>IFERROR(IF(VLOOKUP($A39,#REF!,7,FALSE)&gt;0,N39*VLOOKUP($A39,BASE_DADOS!$A:$O,12,0),0),0)</f>
        <v>0</v>
      </c>
      <c r="AD39" s="73">
        <f>IFERROR(IF(VLOOKUP($A39,#REF!,7,FALSE)&gt;0,O39*VLOOKUP($A39,BASE_DADOS!$A:$O,12,0),0),0)</f>
        <v>0</v>
      </c>
      <c r="AE39" s="73">
        <f>IFERROR(IF(VLOOKUP($A39,#REF!,7,FALSE)&gt;0,P39*VLOOKUP($A39,BASE_DADOS!$A:$O,12,0),0),0)</f>
        <v>0</v>
      </c>
      <c r="AF39" s="73">
        <f>IFERROR(IF(VLOOKUP($A39,#REF!,7,FALSE)&gt;0,Q39*VLOOKUP($A39,BASE_DADOS!$A:$O,12,0),0),0)</f>
        <v>0</v>
      </c>
    </row>
    <row r="40" spans="1:32" ht="15.75" customHeight="1" x14ac:dyDescent="0.25">
      <c r="A40" s="69" t="str">
        <f t="shared" si="0"/>
        <v>SC1_FPOLIS18H00 / ENCERRAMENTO</v>
      </c>
      <c r="B40" s="10" t="s">
        <v>15</v>
      </c>
      <c r="C40" s="24" t="s">
        <v>81</v>
      </c>
      <c r="D40" s="20">
        <v>0.53331427724893454</v>
      </c>
      <c r="E40" s="20">
        <v>0.4666857227510654</v>
      </c>
      <c r="F40" s="20">
        <v>5.1108513321532476E-2</v>
      </c>
      <c r="G40" s="20">
        <v>0.10751686558433163</v>
      </c>
      <c r="H40" s="20">
        <v>0.18482436114635314</v>
      </c>
      <c r="I40" s="20">
        <v>0.16629682985259064</v>
      </c>
      <c r="J40" s="20">
        <v>0.19676399514291426</v>
      </c>
      <c r="K40" s="20">
        <v>0.29348943495227786</v>
      </c>
      <c r="L40" s="20">
        <v>0.18551984491765955</v>
      </c>
      <c r="M40" s="20">
        <v>0.4257681627908747</v>
      </c>
      <c r="N40" s="20">
        <v>0.3887119922914658</v>
      </c>
      <c r="O40" s="20">
        <v>0.47928346374471148</v>
      </c>
      <c r="P40" s="20">
        <v>0.3328885697242695</v>
      </c>
      <c r="Q40" s="74">
        <v>0.18782796653101913</v>
      </c>
      <c r="R40" s="10"/>
      <c r="S40" s="73">
        <f>IFERROR(IF(VLOOKUP($A40,#REF!,7,FALSE)&gt;0,D40*VLOOKUP($A40,BASE_DADOS!$A:$O,12,0),0),0)</f>
        <v>0</v>
      </c>
      <c r="T40" s="73">
        <f>IFERROR(IF(VLOOKUP($A40,#REF!,7,FALSE)&gt;0,E40*VLOOKUP($A40,BASE_DADOS!$A:$O,12,0),0),0)</f>
        <v>0</v>
      </c>
      <c r="U40" s="73">
        <f>IFERROR(IF(VLOOKUP($A40,#REF!,7,FALSE)&gt;0,F40*VLOOKUP($A40,BASE_DADOS!$A:$O,12,0),0),0)</f>
        <v>0</v>
      </c>
      <c r="V40" s="73">
        <f>IFERROR(IF(VLOOKUP($A40,#REF!,7,FALSE)&gt;0,G40*VLOOKUP($A40,BASE_DADOS!$A:$O,12,0),0),0)</f>
        <v>0</v>
      </c>
      <c r="W40" s="73">
        <f>IFERROR(IF(VLOOKUP($A40,#REF!,7,FALSE)&gt;0,H40*VLOOKUP($A40,BASE_DADOS!$A:$O,12,0),0),0)</f>
        <v>0</v>
      </c>
      <c r="X40" s="73">
        <f>IFERROR(IF(VLOOKUP($A40,#REF!,7,FALSE)&gt;0,I40*VLOOKUP($A40,BASE_DADOS!$A:$O,12,0),0),0)</f>
        <v>0</v>
      </c>
      <c r="Y40" s="73">
        <f>IFERROR(IF(VLOOKUP($A40,#REF!,7,FALSE)&gt;0,J40*VLOOKUP($A40,BASE_DADOS!$A:$O,12,0),0),0)</f>
        <v>0</v>
      </c>
      <c r="Z40" s="73">
        <f>IFERROR(IF(VLOOKUP($A40,#REF!,7,FALSE)&gt;0,K40*VLOOKUP($A40,BASE_DADOS!$A:$O,12,0),0),0)</f>
        <v>0</v>
      </c>
      <c r="AA40" s="73">
        <f>IFERROR(IF(VLOOKUP($A40,#REF!,7,FALSE)&gt;0,L40*VLOOKUP($A40,BASE_DADOS!$A:$O,12,0),0),0)</f>
        <v>0</v>
      </c>
      <c r="AB40" s="73">
        <f>IFERROR(IF(VLOOKUP($A40,#REF!,7,FALSE)&gt;0,M40*VLOOKUP($A40,BASE_DADOS!$A:$O,12,0),0),0)</f>
        <v>0</v>
      </c>
      <c r="AC40" s="73">
        <f>IFERROR(IF(VLOOKUP($A40,#REF!,7,FALSE)&gt;0,N40*VLOOKUP($A40,BASE_DADOS!$A:$O,12,0),0),0)</f>
        <v>0</v>
      </c>
      <c r="AD40" s="73">
        <f>IFERROR(IF(VLOOKUP($A40,#REF!,7,FALSE)&gt;0,O40*VLOOKUP($A40,BASE_DADOS!$A:$O,12,0),0),0)</f>
        <v>0</v>
      </c>
      <c r="AE40" s="73">
        <f>IFERROR(IF(VLOOKUP($A40,#REF!,7,FALSE)&gt;0,P40*VLOOKUP($A40,BASE_DADOS!$A:$O,12,0),0),0)</f>
        <v>0</v>
      </c>
      <c r="AF40" s="73">
        <f>IFERROR(IF(VLOOKUP($A40,#REF!,7,FALSE)&gt;0,Q40*VLOOKUP($A40,BASE_DADOS!$A:$O,12,0),0),0)</f>
        <v>0</v>
      </c>
    </row>
    <row r="41" spans="1:32" ht="15.75" customHeight="1" x14ac:dyDescent="0.25">
      <c r="A41" s="69" t="str">
        <f t="shared" si="0"/>
        <v>SC1_FPOLISABERTURA / ENCERRAMENTO</v>
      </c>
      <c r="B41" s="10" t="s">
        <v>15</v>
      </c>
      <c r="C41" s="24" t="s">
        <v>82</v>
      </c>
      <c r="D41" s="20">
        <v>0.50044870986932832</v>
      </c>
      <c r="E41" s="20">
        <v>0.49955129013067173</v>
      </c>
      <c r="F41" s="20">
        <v>5.8674526167385749E-2</v>
      </c>
      <c r="G41" s="20">
        <v>0.13102089462449626</v>
      </c>
      <c r="H41" s="20">
        <v>0.17246070970082561</v>
      </c>
      <c r="I41" s="20">
        <v>0.17481527179833392</v>
      </c>
      <c r="J41" s="20">
        <v>0.19464635720084497</v>
      </c>
      <c r="K41" s="20">
        <v>0.26838224050811355</v>
      </c>
      <c r="L41" s="20">
        <v>0.19891043387531646</v>
      </c>
      <c r="M41" s="20">
        <v>0.42951547522312417</v>
      </c>
      <c r="N41" s="20">
        <v>0.37157409090155946</v>
      </c>
      <c r="O41" s="20">
        <v>0.4471131927097276</v>
      </c>
      <c r="P41" s="20">
        <v>0.35004752597051664</v>
      </c>
      <c r="Q41" s="74">
        <v>0.20283928131975565</v>
      </c>
      <c r="R41" s="10"/>
      <c r="S41" s="73">
        <f>IFERROR(IF(VLOOKUP($A41,#REF!,7,FALSE)&gt;0,D41*VLOOKUP($A41,BASE_DADOS!$A:$O,12,0),0),0)</f>
        <v>0</v>
      </c>
      <c r="T41" s="73">
        <f>IFERROR(IF(VLOOKUP($A41,#REF!,7,FALSE)&gt;0,E41*VLOOKUP($A41,BASE_DADOS!$A:$O,12,0),0),0)</f>
        <v>0</v>
      </c>
      <c r="U41" s="73">
        <f>IFERROR(IF(VLOOKUP($A41,#REF!,7,FALSE)&gt;0,F41*VLOOKUP($A41,BASE_DADOS!$A:$O,12,0),0),0)</f>
        <v>0</v>
      </c>
      <c r="V41" s="73">
        <f>IFERROR(IF(VLOOKUP($A41,#REF!,7,FALSE)&gt;0,G41*VLOOKUP($A41,BASE_DADOS!$A:$O,12,0),0),0)</f>
        <v>0</v>
      </c>
      <c r="W41" s="73">
        <f>IFERROR(IF(VLOOKUP($A41,#REF!,7,FALSE)&gt;0,H41*VLOOKUP($A41,BASE_DADOS!$A:$O,12,0),0),0)</f>
        <v>0</v>
      </c>
      <c r="X41" s="73">
        <f>IFERROR(IF(VLOOKUP($A41,#REF!,7,FALSE)&gt;0,I41*VLOOKUP($A41,BASE_DADOS!$A:$O,12,0),0),0)</f>
        <v>0</v>
      </c>
      <c r="Y41" s="73">
        <f>IFERROR(IF(VLOOKUP($A41,#REF!,7,FALSE)&gt;0,J41*VLOOKUP($A41,BASE_DADOS!$A:$O,12,0),0),0)</f>
        <v>0</v>
      </c>
      <c r="Z41" s="73">
        <f>IFERROR(IF(VLOOKUP($A41,#REF!,7,FALSE)&gt;0,K41*VLOOKUP($A41,BASE_DADOS!$A:$O,12,0),0),0)</f>
        <v>0</v>
      </c>
      <c r="AA41" s="73">
        <f>IFERROR(IF(VLOOKUP($A41,#REF!,7,FALSE)&gt;0,L41*VLOOKUP($A41,BASE_DADOS!$A:$O,12,0),0),0)</f>
        <v>0</v>
      </c>
      <c r="AB41" s="73">
        <f>IFERROR(IF(VLOOKUP($A41,#REF!,7,FALSE)&gt;0,M41*VLOOKUP($A41,BASE_DADOS!$A:$O,12,0),0),0)</f>
        <v>0</v>
      </c>
      <c r="AC41" s="73">
        <f>IFERROR(IF(VLOOKUP($A41,#REF!,7,FALSE)&gt;0,N41*VLOOKUP($A41,BASE_DADOS!$A:$O,12,0),0),0)</f>
        <v>0</v>
      </c>
      <c r="AD41" s="73">
        <f>IFERROR(IF(VLOOKUP($A41,#REF!,7,FALSE)&gt;0,O41*VLOOKUP($A41,BASE_DADOS!$A:$O,12,0),0),0)</f>
        <v>0</v>
      </c>
      <c r="AE41" s="73">
        <f>IFERROR(IF(VLOOKUP($A41,#REF!,7,FALSE)&gt;0,P41*VLOOKUP($A41,BASE_DADOS!$A:$O,12,0),0),0)</f>
        <v>0</v>
      </c>
      <c r="AF41" s="73">
        <f>IFERROR(IF(VLOOKUP($A41,#REF!,7,FALSE)&gt;0,Q41*VLOOKUP($A41,BASE_DADOS!$A:$O,12,0),0),0)</f>
        <v>0</v>
      </c>
    </row>
    <row r="42" spans="1:32" ht="15.75" customHeight="1" x14ac:dyDescent="0.25">
      <c r="A42" s="57"/>
      <c r="B42" s="57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5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</row>
    <row r="43" spans="1:32" ht="15.75" customHeight="1" x14ac:dyDescent="0.25">
      <c r="A43" s="10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5.75" customHeight="1" x14ac:dyDescent="0.25">
      <c r="A44" s="10"/>
      <c r="B44" s="10"/>
      <c r="C44" s="79" t="s">
        <v>99</v>
      </c>
      <c r="D44" s="80" t="s">
        <v>100</v>
      </c>
      <c r="E44" s="80" t="s">
        <v>101</v>
      </c>
      <c r="F44" s="80" t="s">
        <v>118</v>
      </c>
      <c r="G44" s="80" t="s">
        <v>103</v>
      </c>
      <c r="H44" s="80" t="s">
        <v>104</v>
      </c>
      <c r="I44" s="80" t="s">
        <v>105</v>
      </c>
      <c r="J44" s="80" t="s">
        <v>106</v>
      </c>
      <c r="K44" s="80" t="s">
        <v>107</v>
      </c>
      <c r="L44" s="80" t="s">
        <v>108</v>
      </c>
      <c r="M44" s="80" t="s">
        <v>109</v>
      </c>
      <c r="N44" s="80" t="s">
        <v>110</v>
      </c>
      <c r="O44" s="80" t="s">
        <v>111</v>
      </c>
      <c r="P44" s="80" t="s">
        <v>112</v>
      </c>
      <c r="Q44" s="80" t="s">
        <v>113</v>
      </c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5.75" customHeight="1" x14ac:dyDescent="0.25">
      <c r="A45" s="69" t="str">
        <f t="shared" ref="A45:A82" si="1">B45&amp;C45</f>
        <v>SC2_ITAJAISC NO AR</v>
      </c>
      <c r="B45" s="10" t="s">
        <v>83</v>
      </c>
      <c r="C45" s="24" t="s">
        <v>16</v>
      </c>
      <c r="D45" s="20">
        <v>0.51900000000000002</v>
      </c>
      <c r="E45" s="20">
        <v>0.48099999999999998</v>
      </c>
      <c r="F45" s="20">
        <v>6.9000000000000006E-2</v>
      </c>
      <c r="G45" s="20">
        <v>0.151</v>
      </c>
      <c r="H45" s="20">
        <v>0.14299999999999999</v>
      </c>
      <c r="I45" s="20">
        <v>0.22600000000000001</v>
      </c>
      <c r="J45" s="20">
        <v>0.20499999999999999</v>
      </c>
      <c r="K45" s="20">
        <v>0.20699999999999999</v>
      </c>
      <c r="L45" s="20">
        <v>0.34300000000000003</v>
      </c>
      <c r="M45" s="20">
        <v>0.32300000000000001</v>
      </c>
      <c r="N45" s="20">
        <v>0.33400000000000002</v>
      </c>
      <c r="O45" s="20">
        <v>0.30099999999999999</v>
      </c>
      <c r="P45" s="20">
        <v>0.34100000000000003</v>
      </c>
      <c r="Q45" s="20">
        <v>0.35699999999999998</v>
      </c>
      <c r="S45" s="73">
        <f>IFERROR(IF(VLOOKUP($A45,#REF!,7,FALSE)&gt;0,D45*VLOOKUP($A45,BASE_DADOS!$A:$O,12,0),0),0)</f>
        <v>0</v>
      </c>
      <c r="T45" s="73">
        <f>IFERROR(IF(VLOOKUP($A45,#REF!,7,FALSE)&gt;0,E45*VLOOKUP($A45,BASE_DADOS!$A:$O,12,0),0),0)</f>
        <v>0</v>
      </c>
      <c r="U45" s="73">
        <f>IFERROR(IF(VLOOKUP($A45,#REF!,7,FALSE)&gt;0,F45*VLOOKUP($A45,BASE_DADOS!$A:$O,12,0),0),0)</f>
        <v>0</v>
      </c>
      <c r="V45" s="73">
        <f>IFERROR(IF(VLOOKUP($A45,#REF!,7,FALSE)&gt;0,G45*VLOOKUP($A45,BASE_DADOS!$A:$O,12,0),0),0)</f>
        <v>0</v>
      </c>
      <c r="W45" s="73">
        <f>IFERROR(IF(VLOOKUP($A45,#REF!,7,FALSE)&gt;0,H45*VLOOKUP($A45,BASE_DADOS!$A:$O,12,0),0),0)</f>
        <v>0</v>
      </c>
      <c r="X45" s="73">
        <f>IFERROR(IF(VLOOKUP($A45,#REF!,7,FALSE)&gt;0,I45*VLOOKUP($A45,BASE_DADOS!$A:$O,12,0),0),0)</f>
        <v>0</v>
      </c>
      <c r="Y45" s="73">
        <f>IFERROR(IF(VLOOKUP($A45,#REF!,7,FALSE)&gt;0,J45*VLOOKUP($A45,BASE_DADOS!$A:$O,12,0),0),0)</f>
        <v>0</v>
      </c>
      <c r="Z45" s="73">
        <f>IFERROR(IF(VLOOKUP($A45,#REF!,7,FALSE)&gt;0,K45*VLOOKUP($A45,BASE_DADOS!$A:$O,12,0),0),0)</f>
        <v>0</v>
      </c>
      <c r="AA45" s="73">
        <f>IFERROR(IF(VLOOKUP($A45,#REF!,7,FALSE)&gt;0,L45*VLOOKUP($A45,BASE_DADOS!$A:$O,12,0),0),0)</f>
        <v>0</v>
      </c>
      <c r="AB45" s="73">
        <f>IFERROR(IF(VLOOKUP($A45,#REF!,7,FALSE)&gt;0,M45*VLOOKUP($A45,BASE_DADOS!$A:$O,12,0),0),0)</f>
        <v>0</v>
      </c>
      <c r="AC45" s="73">
        <f>IFERROR(IF(VLOOKUP($A45,#REF!,7,FALSE)&gt;0,N45*VLOOKUP($A45,BASE_DADOS!$A:$O,12,0),0),0)</f>
        <v>0</v>
      </c>
      <c r="AD45" s="73">
        <f>IFERROR(IF(VLOOKUP($A45,#REF!,7,FALSE)&gt;0,O45*VLOOKUP($A45,BASE_DADOS!$A:$O,12,0),0),0)</f>
        <v>0</v>
      </c>
      <c r="AE45" s="73">
        <f>IFERROR(IF(VLOOKUP($A45,#REF!,7,FALSE)&gt;0,P45*VLOOKUP($A45,BASE_DADOS!$A:$O,12,0),0),0)</f>
        <v>0</v>
      </c>
      <c r="AF45" s="73">
        <f>IFERROR(IF(VLOOKUP($A45,#REF!,7,FALSE)&gt;0,Q45*VLOOKUP($A45,BASE_DADOS!$A:$O,12,0),0),0)</f>
        <v>0</v>
      </c>
    </row>
    <row r="46" spans="1:32" ht="15.75" customHeight="1" x14ac:dyDescent="0.25">
      <c r="A46" s="69" t="str">
        <f t="shared" si="1"/>
        <v>SC2_ITAJAIFALA BRASIL</v>
      </c>
      <c r="B46" s="10" t="s">
        <v>83</v>
      </c>
      <c r="C46" s="24" t="s">
        <v>19</v>
      </c>
      <c r="D46" s="20">
        <v>0.39300000000000002</v>
      </c>
      <c r="E46" s="20">
        <v>0.60699999999999998</v>
      </c>
      <c r="F46" s="20">
        <v>0.161</v>
      </c>
      <c r="G46" s="20">
        <v>0.27100000000000002</v>
      </c>
      <c r="H46" s="20">
        <v>0.128</v>
      </c>
      <c r="I46" s="20">
        <v>0.16</v>
      </c>
      <c r="J46" s="20">
        <v>0.11700000000000001</v>
      </c>
      <c r="K46" s="20">
        <v>0.16300000000000001</v>
      </c>
      <c r="L46" s="20">
        <v>0.51200000000000001</v>
      </c>
      <c r="M46" s="20">
        <v>0.29799999999999999</v>
      </c>
      <c r="N46" s="20">
        <v>0.191</v>
      </c>
      <c r="O46" s="20">
        <v>0.26600000000000001</v>
      </c>
      <c r="P46" s="20">
        <v>0.18</v>
      </c>
      <c r="Q46" s="20">
        <v>0.55500000000000005</v>
      </c>
      <c r="S46" s="73">
        <f>IFERROR(IF(VLOOKUP($A46,#REF!,7,FALSE)&gt;0,D46*VLOOKUP($A46,BASE_DADOS!$A:$O,12,0),0),0)</f>
        <v>0</v>
      </c>
      <c r="T46" s="73">
        <f>IFERROR(IF(VLOOKUP($A46,#REF!,7,FALSE)&gt;0,E46*VLOOKUP($A46,BASE_DADOS!$A:$O,12,0),0),0)</f>
        <v>0</v>
      </c>
      <c r="U46" s="73">
        <f>IFERROR(IF(VLOOKUP($A46,#REF!,7,FALSE)&gt;0,F46*VLOOKUP($A46,BASE_DADOS!$A:$O,12,0),0),0)</f>
        <v>0</v>
      </c>
      <c r="V46" s="73">
        <f>IFERROR(IF(VLOOKUP($A46,#REF!,7,FALSE)&gt;0,G46*VLOOKUP($A46,BASE_DADOS!$A:$O,12,0),0),0)</f>
        <v>0</v>
      </c>
      <c r="W46" s="73">
        <f>IFERROR(IF(VLOOKUP($A46,#REF!,7,FALSE)&gt;0,H46*VLOOKUP($A46,BASE_DADOS!$A:$O,12,0),0),0)</f>
        <v>0</v>
      </c>
      <c r="X46" s="73">
        <f>IFERROR(IF(VLOOKUP($A46,#REF!,7,FALSE)&gt;0,I46*VLOOKUP($A46,BASE_DADOS!$A:$O,12,0),0),0)</f>
        <v>0</v>
      </c>
      <c r="Y46" s="73">
        <f>IFERROR(IF(VLOOKUP($A46,#REF!,7,FALSE)&gt;0,J46*VLOOKUP($A46,BASE_DADOS!$A:$O,12,0),0),0)</f>
        <v>0</v>
      </c>
      <c r="Z46" s="73">
        <f>IFERROR(IF(VLOOKUP($A46,#REF!,7,FALSE)&gt;0,K46*VLOOKUP($A46,BASE_DADOS!$A:$O,12,0),0),0)</f>
        <v>0</v>
      </c>
      <c r="AA46" s="73">
        <f>IFERROR(IF(VLOOKUP($A46,#REF!,7,FALSE)&gt;0,L46*VLOOKUP($A46,BASE_DADOS!$A:$O,12,0),0),0)</f>
        <v>0</v>
      </c>
      <c r="AB46" s="73">
        <f>IFERROR(IF(VLOOKUP($A46,#REF!,7,FALSE)&gt;0,M46*VLOOKUP($A46,BASE_DADOS!$A:$O,12,0),0),0)</f>
        <v>0</v>
      </c>
      <c r="AC46" s="73">
        <f>IFERROR(IF(VLOOKUP($A46,#REF!,7,FALSE)&gt;0,N46*VLOOKUP($A46,BASE_DADOS!$A:$O,12,0),0),0)</f>
        <v>0</v>
      </c>
      <c r="AD46" s="73">
        <f>IFERROR(IF(VLOOKUP($A46,#REF!,7,FALSE)&gt;0,O46*VLOOKUP($A46,BASE_DADOS!$A:$O,12,0),0),0)</f>
        <v>0</v>
      </c>
      <c r="AE46" s="73">
        <f>IFERROR(IF(VLOOKUP($A46,#REF!,7,FALSE)&gt;0,P46*VLOOKUP($A46,BASE_DADOS!$A:$O,12,0),0),0)</f>
        <v>0</v>
      </c>
      <c r="AF46" s="73">
        <f>IFERROR(IF(VLOOKUP($A46,#REF!,7,FALSE)&gt;0,Q46*VLOOKUP($A46,BASE_DADOS!$A:$O,12,0),0),0)</f>
        <v>0</v>
      </c>
    </row>
    <row r="47" spans="1:32" ht="15.75" customHeight="1" x14ac:dyDescent="0.25">
      <c r="A47" s="69" t="str">
        <f t="shared" si="1"/>
        <v>SC2_ITAJAIHOJE EM DIA</v>
      </c>
      <c r="B47" s="10" t="s">
        <v>83</v>
      </c>
      <c r="C47" s="24" t="s">
        <v>21</v>
      </c>
      <c r="D47" s="20">
        <v>0.4</v>
      </c>
      <c r="E47" s="20">
        <v>0.6</v>
      </c>
      <c r="F47" s="20">
        <v>8.6999999999999994E-2</v>
      </c>
      <c r="G47" s="20">
        <v>0.193</v>
      </c>
      <c r="H47" s="20">
        <v>0.20899999999999999</v>
      </c>
      <c r="I47" s="20">
        <v>0.129</v>
      </c>
      <c r="J47" s="20">
        <v>0.20300000000000001</v>
      </c>
      <c r="K47" s="20">
        <v>0.17899999999999999</v>
      </c>
      <c r="L47" s="20">
        <v>0.14499999999999999</v>
      </c>
      <c r="M47" s="20">
        <v>0.435</v>
      </c>
      <c r="N47" s="20">
        <v>0.42099999999999999</v>
      </c>
      <c r="O47" s="20">
        <v>0.32200000000000001</v>
      </c>
      <c r="P47" s="20">
        <v>0.36499999999999999</v>
      </c>
      <c r="Q47" s="20">
        <v>0.314</v>
      </c>
      <c r="S47" s="73">
        <f>IFERROR(IF(VLOOKUP($A47,#REF!,7,FALSE)&gt;0,D47*VLOOKUP($A47,BASE_DADOS!$A:$O,12,0),0),0)</f>
        <v>0</v>
      </c>
      <c r="T47" s="73">
        <f>IFERROR(IF(VLOOKUP($A47,#REF!,7,FALSE)&gt;0,E47*VLOOKUP($A47,BASE_DADOS!$A:$O,12,0),0),0)</f>
        <v>0</v>
      </c>
      <c r="U47" s="73">
        <f>IFERROR(IF(VLOOKUP($A47,#REF!,7,FALSE)&gt;0,F47*VLOOKUP($A47,BASE_DADOS!$A:$O,12,0),0),0)</f>
        <v>0</v>
      </c>
      <c r="V47" s="73">
        <f>IFERROR(IF(VLOOKUP($A47,#REF!,7,FALSE)&gt;0,G47*VLOOKUP($A47,BASE_DADOS!$A:$O,12,0),0),0)</f>
        <v>0</v>
      </c>
      <c r="W47" s="73">
        <f>IFERROR(IF(VLOOKUP($A47,#REF!,7,FALSE)&gt;0,H47*VLOOKUP($A47,BASE_DADOS!$A:$O,12,0),0),0)</f>
        <v>0</v>
      </c>
      <c r="X47" s="73">
        <f>IFERROR(IF(VLOOKUP($A47,#REF!,7,FALSE)&gt;0,I47*VLOOKUP($A47,BASE_DADOS!$A:$O,12,0),0),0)</f>
        <v>0</v>
      </c>
      <c r="Y47" s="73">
        <f>IFERROR(IF(VLOOKUP($A47,#REF!,7,FALSE)&gt;0,J47*VLOOKUP($A47,BASE_DADOS!$A:$O,12,0),0),0)</f>
        <v>0</v>
      </c>
      <c r="Z47" s="73">
        <f>IFERROR(IF(VLOOKUP($A47,#REF!,7,FALSE)&gt;0,K47*VLOOKUP($A47,BASE_DADOS!$A:$O,12,0),0),0)</f>
        <v>0</v>
      </c>
      <c r="AA47" s="73">
        <f>IFERROR(IF(VLOOKUP($A47,#REF!,7,FALSE)&gt;0,L47*VLOOKUP($A47,BASE_DADOS!$A:$O,12,0),0),0)</f>
        <v>0</v>
      </c>
      <c r="AB47" s="73">
        <f>IFERROR(IF(VLOOKUP($A47,#REF!,7,FALSE)&gt;0,M47*VLOOKUP($A47,BASE_DADOS!$A:$O,12,0),0),0)</f>
        <v>0</v>
      </c>
      <c r="AC47" s="73">
        <f>IFERROR(IF(VLOOKUP($A47,#REF!,7,FALSE)&gt;0,N47*VLOOKUP($A47,BASE_DADOS!$A:$O,12,0),0),0)</f>
        <v>0</v>
      </c>
      <c r="AD47" s="73">
        <f>IFERROR(IF(VLOOKUP($A47,#REF!,7,FALSE)&gt;0,O47*VLOOKUP($A47,BASE_DADOS!$A:$O,12,0),0),0)</f>
        <v>0</v>
      </c>
      <c r="AE47" s="73">
        <f>IFERROR(IF(VLOOKUP($A47,#REF!,7,FALSE)&gt;0,P47*VLOOKUP($A47,BASE_DADOS!$A:$O,12,0),0),0)</f>
        <v>0</v>
      </c>
      <c r="AF47" s="73">
        <f>IFERROR(IF(VLOOKUP($A47,#REF!,7,FALSE)&gt;0,Q47*VLOOKUP($A47,BASE_DADOS!$A:$O,12,0),0),0)</f>
        <v>0</v>
      </c>
    </row>
    <row r="48" spans="1:32" ht="15.75" customHeight="1" x14ac:dyDescent="0.25">
      <c r="A48" s="69" t="str">
        <f t="shared" si="1"/>
        <v>SC2_ITAJAIBALANÇO GERAL SC</v>
      </c>
      <c r="B48" s="10" t="s">
        <v>83</v>
      </c>
      <c r="C48" s="24" t="s">
        <v>23</v>
      </c>
      <c r="D48" s="20">
        <v>0.437</v>
      </c>
      <c r="E48" s="20">
        <v>0.56299999999999994</v>
      </c>
      <c r="F48" s="20">
        <v>5.8000000000000003E-2</v>
      </c>
      <c r="G48" s="20">
        <v>0.13500000000000001</v>
      </c>
      <c r="H48" s="20">
        <v>0.186</v>
      </c>
      <c r="I48" s="20">
        <v>0.17199999999999999</v>
      </c>
      <c r="J48" s="20">
        <v>0.28399999999999997</v>
      </c>
      <c r="K48" s="20">
        <v>0.16500000000000001</v>
      </c>
      <c r="L48" s="20">
        <v>0.36399999999999999</v>
      </c>
      <c r="M48" s="20">
        <v>0.36099999999999999</v>
      </c>
      <c r="N48" s="20">
        <v>0.27500000000000002</v>
      </c>
      <c r="O48" s="20">
        <v>0.38200000000000001</v>
      </c>
      <c r="P48" s="20">
        <v>0.28899999999999998</v>
      </c>
      <c r="Q48" s="20">
        <v>0.32900000000000001</v>
      </c>
      <c r="S48" s="73">
        <f>IFERROR(IF(VLOOKUP($A48,#REF!,7,FALSE)&gt;0,D48*VLOOKUP($A48,BASE_DADOS!$A:$O,12,0),0),0)</f>
        <v>0</v>
      </c>
      <c r="T48" s="73">
        <f>IFERROR(IF(VLOOKUP($A48,#REF!,7,FALSE)&gt;0,E48*VLOOKUP($A48,BASE_DADOS!$A:$O,12,0),0),0)</f>
        <v>0</v>
      </c>
      <c r="U48" s="73">
        <f>IFERROR(IF(VLOOKUP($A48,#REF!,7,FALSE)&gt;0,F48*VLOOKUP($A48,BASE_DADOS!$A:$O,12,0),0),0)</f>
        <v>0</v>
      </c>
      <c r="V48" s="73">
        <f>IFERROR(IF(VLOOKUP($A48,#REF!,7,FALSE)&gt;0,G48*VLOOKUP($A48,BASE_DADOS!$A:$O,12,0),0),0)</f>
        <v>0</v>
      </c>
      <c r="W48" s="73">
        <f>IFERROR(IF(VLOOKUP($A48,#REF!,7,FALSE)&gt;0,H48*VLOOKUP($A48,BASE_DADOS!$A:$O,12,0),0),0)</f>
        <v>0</v>
      </c>
      <c r="X48" s="73">
        <f>IFERROR(IF(VLOOKUP($A48,#REF!,7,FALSE)&gt;0,I48*VLOOKUP($A48,BASE_DADOS!$A:$O,12,0),0),0)</f>
        <v>0</v>
      </c>
      <c r="Y48" s="73">
        <f>IFERROR(IF(VLOOKUP($A48,#REF!,7,FALSE)&gt;0,J48*VLOOKUP($A48,BASE_DADOS!$A:$O,12,0),0),0)</f>
        <v>0</v>
      </c>
      <c r="Z48" s="73">
        <f>IFERROR(IF(VLOOKUP($A48,#REF!,7,FALSE)&gt;0,K48*VLOOKUP($A48,BASE_DADOS!$A:$O,12,0),0),0)</f>
        <v>0</v>
      </c>
      <c r="AA48" s="73">
        <f>IFERROR(IF(VLOOKUP($A48,#REF!,7,FALSE)&gt;0,L48*VLOOKUP($A48,BASE_DADOS!$A:$O,12,0),0),0)</f>
        <v>0</v>
      </c>
      <c r="AB48" s="73">
        <f>IFERROR(IF(VLOOKUP($A48,#REF!,7,FALSE)&gt;0,M48*VLOOKUP($A48,BASE_DADOS!$A:$O,12,0),0),0)</f>
        <v>0</v>
      </c>
      <c r="AC48" s="73">
        <f>IFERROR(IF(VLOOKUP($A48,#REF!,7,FALSE)&gt;0,N48*VLOOKUP($A48,BASE_DADOS!$A:$O,12,0),0),0)</f>
        <v>0</v>
      </c>
      <c r="AD48" s="73">
        <f>IFERROR(IF(VLOOKUP($A48,#REF!,7,FALSE)&gt;0,O48*VLOOKUP($A48,BASE_DADOS!$A:$O,12,0),0),0)</f>
        <v>0</v>
      </c>
      <c r="AE48" s="73">
        <f>IFERROR(IF(VLOOKUP($A48,#REF!,7,FALSE)&gt;0,P48*VLOOKUP($A48,BASE_DADOS!$A:$O,12,0),0),0)</f>
        <v>0</v>
      </c>
      <c r="AF48" s="73">
        <f>IFERROR(IF(VLOOKUP($A48,#REF!,7,FALSE)&gt;0,Q48*VLOOKUP($A48,BASE_DADOS!$A:$O,12,0),0),0)</f>
        <v>0</v>
      </c>
    </row>
    <row r="49" spans="1:32" ht="15.75" customHeight="1" x14ac:dyDescent="0.25">
      <c r="A49" s="69" t="str">
        <f t="shared" si="1"/>
        <v>SC2_ITAJAIVER MAIS</v>
      </c>
      <c r="B49" s="10" t="s">
        <v>83</v>
      </c>
      <c r="C49" s="24" t="s">
        <v>84</v>
      </c>
      <c r="D49" s="20">
        <v>0.53200000000000003</v>
      </c>
      <c r="E49" s="20">
        <v>0.46800000000000003</v>
      </c>
      <c r="F49" s="20">
        <v>7.6999999999999999E-2</v>
      </c>
      <c r="G49" s="20">
        <v>0.13600000000000001</v>
      </c>
      <c r="H49" s="20">
        <v>0.153</v>
      </c>
      <c r="I49" s="20">
        <v>0.153</v>
      </c>
      <c r="J49" s="20">
        <v>0.22600000000000001</v>
      </c>
      <c r="K49" s="20">
        <v>0.25700000000000001</v>
      </c>
      <c r="L49" s="20">
        <v>0.36299999999999999</v>
      </c>
      <c r="M49" s="20">
        <v>0.35799999999999998</v>
      </c>
      <c r="N49" s="20">
        <v>0.27900000000000003</v>
      </c>
      <c r="O49" s="20">
        <v>0.26600000000000001</v>
      </c>
      <c r="P49" s="20">
        <v>0.35</v>
      </c>
      <c r="Q49" s="20">
        <v>0.38400000000000001</v>
      </c>
      <c r="S49" s="73">
        <f>IFERROR(IF(VLOOKUP($A49,#REF!,7,FALSE)&gt;0,D49*VLOOKUP($A49,BASE_DADOS!$A:$O,12,0),0),0)</f>
        <v>0</v>
      </c>
      <c r="T49" s="73">
        <f>IFERROR(IF(VLOOKUP($A49,#REF!,7,FALSE)&gt;0,E49*VLOOKUP($A49,BASE_DADOS!$A:$O,12,0),0),0)</f>
        <v>0</v>
      </c>
      <c r="U49" s="73">
        <f>IFERROR(IF(VLOOKUP($A49,#REF!,7,FALSE)&gt;0,F49*VLOOKUP($A49,BASE_DADOS!$A:$O,12,0),0),0)</f>
        <v>0</v>
      </c>
      <c r="V49" s="73">
        <f>IFERROR(IF(VLOOKUP($A49,#REF!,7,FALSE)&gt;0,G49*VLOOKUP($A49,BASE_DADOS!$A:$O,12,0),0),0)</f>
        <v>0</v>
      </c>
      <c r="W49" s="73">
        <f>IFERROR(IF(VLOOKUP($A49,#REF!,7,FALSE)&gt;0,H49*VLOOKUP($A49,BASE_DADOS!$A:$O,12,0),0),0)</f>
        <v>0</v>
      </c>
      <c r="X49" s="73">
        <f>IFERROR(IF(VLOOKUP($A49,#REF!,7,FALSE)&gt;0,I49*VLOOKUP($A49,BASE_DADOS!$A:$O,12,0),0),0)</f>
        <v>0</v>
      </c>
      <c r="Y49" s="73">
        <f>IFERROR(IF(VLOOKUP($A49,#REF!,7,FALSE)&gt;0,J49*VLOOKUP($A49,BASE_DADOS!$A:$O,12,0),0),0)</f>
        <v>0</v>
      </c>
      <c r="Z49" s="73">
        <f>IFERROR(IF(VLOOKUP($A49,#REF!,7,FALSE)&gt;0,K49*VLOOKUP($A49,BASE_DADOS!$A:$O,12,0),0),0)</f>
        <v>0</v>
      </c>
      <c r="AA49" s="73">
        <f>IFERROR(IF(VLOOKUP($A49,#REF!,7,FALSE)&gt;0,L49*VLOOKUP($A49,BASE_DADOS!$A:$O,12,0),0),0)</f>
        <v>0</v>
      </c>
      <c r="AB49" s="73">
        <f>IFERROR(IF(VLOOKUP($A49,#REF!,7,FALSE)&gt;0,M49*VLOOKUP($A49,BASE_DADOS!$A:$O,12,0),0),0)</f>
        <v>0</v>
      </c>
      <c r="AC49" s="73">
        <f>IFERROR(IF(VLOOKUP($A49,#REF!,7,FALSE)&gt;0,N49*VLOOKUP($A49,BASE_DADOS!$A:$O,12,0),0),0)</f>
        <v>0</v>
      </c>
      <c r="AD49" s="73">
        <f>IFERROR(IF(VLOOKUP($A49,#REF!,7,FALSE)&gt;0,O49*VLOOKUP($A49,BASE_DADOS!$A:$O,12,0),0),0)</f>
        <v>0</v>
      </c>
      <c r="AE49" s="73">
        <f>IFERROR(IF(VLOOKUP($A49,#REF!,7,FALSE)&gt;0,P49*VLOOKUP($A49,BASE_DADOS!$A:$O,12,0),0),0)</f>
        <v>0</v>
      </c>
      <c r="AF49" s="73">
        <f>IFERROR(IF(VLOOKUP($A49,#REF!,7,FALSE)&gt;0,Q49*VLOOKUP($A49,BASE_DADOS!$A:$O,12,0),0),0)</f>
        <v>0</v>
      </c>
    </row>
    <row r="50" spans="1:32" ht="15.75" customHeight="1" x14ac:dyDescent="0.25">
      <c r="A50" s="69" t="str">
        <f t="shared" si="1"/>
        <v>SC2_ITAJAIA HORA DA VENENOSA</v>
      </c>
      <c r="B50" s="10" t="s">
        <v>83</v>
      </c>
      <c r="C50" s="24" t="s">
        <v>25</v>
      </c>
      <c r="D50" s="20">
        <v>0.71199999999999997</v>
      </c>
      <c r="E50" s="20">
        <v>0.28799999999999998</v>
      </c>
      <c r="F50" s="20">
        <v>0</v>
      </c>
      <c r="G50" s="20">
        <v>0.158</v>
      </c>
      <c r="H50" s="20">
        <v>0.25</v>
      </c>
      <c r="I50" s="20">
        <v>0.20100000000000001</v>
      </c>
      <c r="J50" s="20">
        <v>0.16700000000000001</v>
      </c>
      <c r="K50" s="20">
        <v>0.223</v>
      </c>
      <c r="L50" s="20">
        <v>0.185</v>
      </c>
      <c r="M50" s="20">
        <v>0.37</v>
      </c>
      <c r="N50" s="20">
        <v>0.44600000000000001</v>
      </c>
      <c r="O50" s="20">
        <v>0.308</v>
      </c>
      <c r="P50" s="20">
        <v>0.308</v>
      </c>
      <c r="Q50" s="20">
        <v>0.38500000000000001</v>
      </c>
      <c r="S50" s="73">
        <f>IFERROR(IF(VLOOKUP($A50,#REF!,7,FALSE)&gt;0,D50*VLOOKUP($A50,BASE_DADOS!$A:$O,12,0),0),0)</f>
        <v>0</v>
      </c>
      <c r="T50" s="73">
        <f>IFERROR(IF(VLOOKUP($A50,#REF!,7,FALSE)&gt;0,E50*VLOOKUP($A50,BASE_DADOS!$A:$O,12,0),0),0)</f>
        <v>0</v>
      </c>
      <c r="U50" s="73">
        <f>IFERROR(IF(VLOOKUP($A50,#REF!,7,FALSE)&gt;0,F50*VLOOKUP($A50,BASE_DADOS!$A:$O,12,0),0),0)</f>
        <v>0</v>
      </c>
      <c r="V50" s="73">
        <f>IFERROR(IF(VLOOKUP($A50,#REF!,7,FALSE)&gt;0,G50*VLOOKUP($A50,BASE_DADOS!$A:$O,12,0),0),0)</f>
        <v>0</v>
      </c>
      <c r="W50" s="73">
        <f>IFERROR(IF(VLOOKUP($A50,#REF!,7,FALSE)&gt;0,H50*VLOOKUP($A50,BASE_DADOS!$A:$O,12,0),0),0)</f>
        <v>0</v>
      </c>
      <c r="X50" s="73">
        <f>IFERROR(IF(VLOOKUP($A50,#REF!,7,FALSE)&gt;0,I50*VLOOKUP($A50,BASE_DADOS!$A:$O,12,0),0),0)</f>
        <v>0</v>
      </c>
      <c r="Y50" s="73">
        <f>IFERROR(IF(VLOOKUP($A50,#REF!,7,FALSE)&gt;0,J50*VLOOKUP($A50,BASE_DADOS!$A:$O,12,0),0),0)</f>
        <v>0</v>
      </c>
      <c r="Z50" s="73">
        <f>IFERROR(IF(VLOOKUP($A50,#REF!,7,FALSE)&gt;0,K50*VLOOKUP($A50,BASE_DADOS!$A:$O,12,0),0),0)</f>
        <v>0</v>
      </c>
      <c r="AA50" s="73">
        <f>IFERROR(IF(VLOOKUP($A50,#REF!,7,FALSE)&gt;0,L50*VLOOKUP($A50,BASE_DADOS!$A:$O,12,0),0),0)</f>
        <v>0</v>
      </c>
      <c r="AB50" s="73">
        <f>IFERROR(IF(VLOOKUP($A50,#REF!,7,FALSE)&gt;0,M50*VLOOKUP($A50,BASE_DADOS!$A:$O,12,0),0),0)</f>
        <v>0</v>
      </c>
      <c r="AC50" s="73">
        <f>IFERROR(IF(VLOOKUP($A50,#REF!,7,FALSE)&gt;0,N50*VLOOKUP($A50,BASE_DADOS!$A:$O,12,0),0),0)</f>
        <v>0</v>
      </c>
      <c r="AD50" s="73">
        <f>IFERROR(IF(VLOOKUP($A50,#REF!,7,FALSE)&gt;0,O50*VLOOKUP($A50,BASE_DADOS!$A:$O,12,0),0),0)</f>
        <v>0</v>
      </c>
      <c r="AE50" s="73">
        <f>IFERROR(IF(VLOOKUP($A50,#REF!,7,FALSE)&gt;0,P50*VLOOKUP($A50,BASE_DADOS!$A:$O,12,0),0),0)</f>
        <v>0</v>
      </c>
      <c r="AF50" s="73">
        <f>IFERROR(IF(VLOOKUP($A50,#REF!,7,FALSE)&gt;0,Q50*VLOOKUP($A50,BASE_DADOS!$A:$O,12,0),0),0)</f>
        <v>0</v>
      </c>
    </row>
    <row r="51" spans="1:32" ht="15.75" customHeight="1" x14ac:dyDescent="0.25">
      <c r="A51" s="69" t="str">
        <f t="shared" si="1"/>
        <v>SC2_ITAJAINOVELA DA TARDE 1</v>
      </c>
      <c r="B51" s="10" t="s">
        <v>83</v>
      </c>
      <c r="C51" s="24" t="s">
        <v>27</v>
      </c>
      <c r="D51" s="20">
        <v>0.56000000000000005</v>
      </c>
      <c r="E51" s="20">
        <v>0.44</v>
      </c>
      <c r="F51" s="20">
        <v>5.7000000000000002E-2</v>
      </c>
      <c r="G51" s="20">
        <v>0.14899999999999999</v>
      </c>
      <c r="H51" s="20">
        <v>0.249</v>
      </c>
      <c r="I51" s="20">
        <v>0.17100000000000001</v>
      </c>
      <c r="J51" s="20">
        <v>0.22600000000000001</v>
      </c>
      <c r="K51" s="20">
        <v>0.14799999999999999</v>
      </c>
      <c r="L51" s="20">
        <v>0.22700000000000001</v>
      </c>
      <c r="M51" s="20">
        <v>0.36499999999999999</v>
      </c>
      <c r="N51" s="20">
        <v>0.40799999999999997</v>
      </c>
      <c r="O51" s="20">
        <v>0.23499999999999999</v>
      </c>
      <c r="P51" s="20">
        <v>0.40799999999999997</v>
      </c>
      <c r="Q51" s="20">
        <v>0.35699999999999998</v>
      </c>
      <c r="S51" s="73">
        <f>IFERROR(IF(VLOOKUP($A51,#REF!,7,FALSE)&gt;0,D51*VLOOKUP($A51,BASE_DADOS!$A:$O,12,0),0),0)</f>
        <v>0</v>
      </c>
      <c r="T51" s="73">
        <f>IFERROR(IF(VLOOKUP($A51,#REF!,7,FALSE)&gt;0,E51*VLOOKUP($A51,BASE_DADOS!$A:$O,12,0),0),0)</f>
        <v>0</v>
      </c>
      <c r="U51" s="73">
        <f>IFERROR(IF(VLOOKUP($A51,#REF!,7,FALSE)&gt;0,F51*VLOOKUP($A51,BASE_DADOS!$A:$O,12,0),0),0)</f>
        <v>0</v>
      </c>
      <c r="V51" s="73">
        <f>IFERROR(IF(VLOOKUP($A51,#REF!,7,FALSE)&gt;0,G51*VLOOKUP($A51,BASE_DADOS!$A:$O,12,0),0),0)</f>
        <v>0</v>
      </c>
      <c r="W51" s="73">
        <f>IFERROR(IF(VLOOKUP($A51,#REF!,7,FALSE)&gt;0,H51*VLOOKUP($A51,BASE_DADOS!$A:$O,12,0),0),0)</f>
        <v>0</v>
      </c>
      <c r="X51" s="73">
        <f>IFERROR(IF(VLOOKUP($A51,#REF!,7,FALSE)&gt;0,I51*VLOOKUP($A51,BASE_DADOS!$A:$O,12,0),0),0)</f>
        <v>0</v>
      </c>
      <c r="Y51" s="73">
        <f>IFERROR(IF(VLOOKUP($A51,#REF!,7,FALSE)&gt;0,J51*VLOOKUP($A51,BASE_DADOS!$A:$O,12,0),0),0)</f>
        <v>0</v>
      </c>
      <c r="Z51" s="73">
        <f>IFERROR(IF(VLOOKUP($A51,#REF!,7,FALSE)&gt;0,K51*VLOOKUP($A51,BASE_DADOS!$A:$O,12,0),0),0)</f>
        <v>0</v>
      </c>
      <c r="AA51" s="73">
        <f>IFERROR(IF(VLOOKUP($A51,#REF!,7,FALSE)&gt;0,L51*VLOOKUP($A51,BASE_DADOS!$A:$O,12,0),0),0)</f>
        <v>0</v>
      </c>
      <c r="AB51" s="73">
        <f>IFERROR(IF(VLOOKUP($A51,#REF!,7,FALSE)&gt;0,M51*VLOOKUP($A51,BASE_DADOS!$A:$O,12,0),0),0)</f>
        <v>0</v>
      </c>
      <c r="AC51" s="73">
        <f>IFERROR(IF(VLOOKUP($A51,#REF!,7,FALSE)&gt;0,N51*VLOOKUP($A51,BASE_DADOS!$A:$O,12,0),0),0)</f>
        <v>0</v>
      </c>
      <c r="AD51" s="73">
        <f>IFERROR(IF(VLOOKUP($A51,#REF!,7,FALSE)&gt;0,O51*VLOOKUP($A51,BASE_DADOS!$A:$O,12,0),0),0)</f>
        <v>0</v>
      </c>
      <c r="AE51" s="73">
        <f>IFERROR(IF(VLOOKUP($A51,#REF!,7,FALSE)&gt;0,P51*VLOOKUP($A51,BASE_DADOS!$A:$O,12,0),0),0)</f>
        <v>0</v>
      </c>
      <c r="AF51" s="73">
        <f>IFERROR(IF(VLOOKUP($A51,#REF!,7,FALSE)&gt;0,Q51*VLOOKUP($A51,BASE_DADOS!$A:$O,12,0),0),0)</f>
        <v>0</v>
      </c>
    </row>
    <row r="52" spans="1:32" ht="15.75" customHeight="1" x14ac:dyDescent="0.25">
      <c r="A52" s="69" t="str">
        <f t="shared" si="1"/>
        <v>SC2_ITAJAICIDADE ALERTA NACIONAL</v>
      </c>
      <c r="B52" s="10" t="s">
        <v>83</v>
      </c>
      <c r="C52" s="24" t="s">
        <v>29</v>
      </c>
      <c r="D52" s="20">
        <v>0.42499999999999999</v>
      </c>
      <c r="E52" s="20">
        <v>0.57499999999999996</v>
      </c>
      <c r="F52" s="20">
        <v>0.108</v>
      </c>
      <c r="G52" s="20">
        <v>0.14000000000000001</v>
      </c>
      <c r="H52" s="20">
        <v>0.249</v>
      </c>
      <c r="I52" s="20">
        <v>0.14299999999999999</v>
      </c>
      <c r="J52" s="20">
        <v>0.27800000000000002</v>
      </c>
      <c r="K52" s="20">
        <v>8.2000000000000003E-2</v>
      </c>
      <c r="L52" s="20">
        <v>0.26500000000000001</v>
      </c>
      <c r="M52" s="20">
        <v>0.36099999999999999</v>
      </c>
      <c r="N52" s="20">
        <v>0.374</v>
      </c>
      <c r="O52" s="20">
        <v>0.17</v>
      </c>
      <c r="P52" s="20">
        <v>0.498</v>
      </c>
      <c r="Q52" s="20">
        <v>0.33200000000000002</v>
      </c>
      <c r="S52" s="73">
        <f>IFERROR(IF(VLOOKUP($A52,#REF!,7,FALSE)&gt;0,D52*VLOOKUP($A52,BASE_DADOS!$A:$O,12,0),0),0)</f>
        <v>0</v>
      </c>
      <c r="T52" s="73">
        <f>IFERROR(IF(VLOOKUP($A52,#REF!,7,FALSE)&gt;0,E52*VLOOKUP($A52,BASE_DADOS!$A:$O,12,0),0),0)</f>
        <v>0</v>
      </c>
      <c r="U52" s="73">
        <f>IFERROR(IF(VLOOKUP($A52,#REF!,7,FALSE)&gt;0,F52*VLOOKUP($A52,BASE_DADOS!$A:$O,12,0),0),0)</f>
        <v>0</v>
      </c>
      <c r="V52" s="73">
        <f>IFERROR(IF(VLOOKUP($A52,#REF!,7,FALSE)&gt;0,G52*VLOOKUP($A52,BASE_DADOS!$A:$O,12,0),0),0)</f>
        <v>0</v>
      </c>
      <c r="W52" s="73">
        <f>IFERROR(IF(VLOOKUP($A52,#REF!,7,FALSE)&gt;0,H52*VLOOKUP($A52,BASE_DADOS!$A:$O,12,0),0),0)</f>
        <v>0</v>
      </c>
      <c r="X52" s="73">
        <f>IFERROR(IF(VLOOKUP($A52,#REF!,7,FALSE)&gt;0,I52*VLOOKUP($A52,BASE_DADOS!$A:$O,12,0),0),0)</f>
        <v>0</v>
      </c>
      <c r="Y52" s="73">
        <f>IFERROR(IF(VLOOKUP($A52,#REF!,7,FALSE)&gt;0,J52*VLOOKUP($A52,BASE_DADOS!$A:$O,12,0),0),0)</f>
        <v>0</v>
      </c>
      <c r="Z52" s="73">
        <f>IFERROR(IF(VLOOKUP($A52,#REF!,7,FALSE)&gt;0,K52*VLOOKUP($A52,BASE_DADOS!$A:$O,12,0),0),0)</f>
        <v>0</v>
      </c>
      <c r="AA52" s="73">
        <f>IFERROR(IF(VLOOKUP($A52,#REF!,7,FALSE)&gt;0,L52*VLOOKUP($A52,BASE_DADOS!$A:$O,12,0),0),0)</f>
        <v>0</v>
      </c>
      <c r="AB52" s="73">
        <f>IFERROR(IF(VLOOKUP($A52,#REF!,7,FALSE)&gt;0,M52*VLOOKUP($A52,BASE_DADOS!$A:$O,12,0),0),0)</f>
        <v>0</v>
      </c>
      <c r="AC52" s="73">
        <f>IFERROR(IF(VLOOKUP($A52,#REF!,7,FALSE)&gt;0,N52*VLOOKUP($A52,BASE_DADOS!$A:$O,12,0),0),0)</f>
        <v>0</v>
      </c>
      <c r="AD52" s="73">
        <f>IFERROR(IF(VLOOKUP($A52,#REF!,7,FALSE)&gt;0,O52*VLOOKUP($A52,BASE_DADOS!$A:$O,12,0),0),0)</f>
        <v>0</v>
      </c>
      <c r="AE52" s="73">
        <f>IFERROR(IF(VLOOKUP($A52,#REF!,7,FALSE)&gt;0,P52*VLOOKUP($A52,BASE_DADOS!$A:$O,12,0),0),0)</f>
        <v>0</v>
      </c>
      <c r="AF52" s="73">
        <f>IFERROR(IF(VLOOKUP($A52,#REF!,7,FALSE)&gt;0,Q52*VLOOKUP($A52,BASE_DADOS!$A:$O,12,0),0),0)</f>
        <v>0</v>
      </c>
    </row>
    <row r="53" spans="1:32" ht="15.75" customHeight="1" x14ac:dyDescent="0.25">
      <c r="A53" s="69" t="str">
        <f t="shared" si="1"/>
        <v>SC2_ITAJAICIDADE ALERTA SC</v>
      </c>
      <c r="B53" s="10" t="s">
        <v>83</v>
      </c>
      <c r="C53" s="24" t="s">
        <v>31</v>
      </c>
      <c r="D53" s="20">
        <v>0.55700000000000005</v>
      </c>
      <c r="E53" s="20">
        <v>0.443</v>
      </c>
      <c r="F53" s="20">
        <v>5.0999999999999997E-2</v>
      </c>
      <c r="G53" s="20">
        <v>0.17599999999999999</v>
      </c>
      <c r="H53" s="20">
        <v>0.19900000000000001</v>
      </c>
      <c r="I53" s="20">
        <v>7.3999999999999996E-2</v>
      </c>
      <c r="J53" s="20">
        <v>0.307</v>
      </c>
      <c r="K53" s="20">
        <v>0.193</v>
      </c>
      <c r="L53" s="20">
        <v>0.34499999999999997</v>
      </c>
      <c r="M53" s="20">
        <v>0.44400000000000001</v>
      </c>
      <c r="N53" s="20">
        <v>0.21</v>
      </c>
      <c r="O53" s="20">
        <v>0.47099999999999997</v>
      </c>
      <c r="P53" s="20">
        <v>0.40899999999999997</v>
      </c>
      <c r="Q53" s="20">
        <v>0.12</v>
      </c>
      <c r="S53" s="73">
        <f>IFERROR(IF(VLOOKUP($A53,#REF!,7,FALSE)&gt;0,D53*VLOOKUP($A53,BASE_DADOS!$A:$O,12,0),0),0)</f>
        <v>0</v>
      </c>
      <c r="T53" s="73">
        <f>IFERROR(IF(VLOOKUP($A53,#REF!,7,FALSE)&gt;0,E53*VLOOKUP($A53,BASE_DADOS!$A:$O,12,0),0),0)</f>
        <v>0</v>
      </c>
      <c r="U53" s="73">
        <f>IFERROR(IF(VLOOKUP($A53,#REF!,7,FALSE)&gt;0,F53*VLOOKUP($A53,BASE_DADOS!$A:$O,12,0),0),0)</f>
        <v>0</v>
      </c>
      <c r="V53" s="73">
        <f>IFERROR(IF(VLOOKUP($A53,#REF!,7,FALSE)&gt;0,G53*VLOOKUP($A53,BASE_DADOS!$A:$O,12,0),0),0)</f>
        <v>0</v>
      </c>
      <c r="W53" s="73">
        <f>IFERROR(IF(VLOOKUP($A53,#REF!,7,FALSE)&gt;0,H53*VLOOKUP($A53,BASE_DADOS!$A:$O,12,0),0),0)</f>
        <v>0</v>
      </c>
      <c r="X53" s="73">
        <f>IFERROR(IF(VLOOKUP($A53,#REF!,7,FALSE)&gt;0,I53*VLOOKUP($A53,BASE_DADOS!$A:$O,12,0),0),0)</f>
        <v>0</v>
      </c>
      <c r="Y53" s="73">
        <f>IFERROR(IF(VLOOKUP($A53,#REF!,7,FALSE)&gt;0,J53*VLOOKUP($A53,BASE_DADOS!$A:$O,12,0),0),0)</f>
        <v>0</v>
      </c>
      <c r="Z53" s="73">
        <f>IFERROR(IF(VLOOKUP($A53,#REF!,7,FALSE)&gt;0,K53*VLOOKUP($A53,BASE_DADOS!$A:$O,12,0),0),0)</f>
        <v>0</v>
      </c>
      <c r="AA53" s="73">
        <f>IFERROR(IF(VLOOKUP($A53,#REF!,7,FALSE)&gt;0,L53*VLOOKUP($A53,BASE_DADOS!$A:$O,12,0),0),0)</f>
        <v>0</v>
      </c>
      <c r="AB53" s="73">
        <f>IFERROR(IF(VLOOKUP($A53,#REF!,7,FALSE)&gt;0,M53*VLOOKUP($A53,BASE_DADOS!$A:$O,12,0),0),0)</f>
        <v>0</v>
      </c>
      <c r="AC53" s="73">
        <f>IFERROR(IF(VLOOKUP($A53,#REF!,7,FALSE)&gt;0,N53*VLOOKUP($A53,BASE_DADOS!$A:$O,12,0),0),0)</f>
        <v>0</v>
      </c>
      <c r="AD53" s="73">
        <f>IFERROR(IF(VLOOKUP($A53,#REF!,7,FALSE)&gt;0,O53*VLOOKUP($A53,BASE_DADOS!$A:$O,12,0),0),0)</f>
        <v>0</v>
      </c>
      <c r="AE53" s="73">
        <f>IFERROR(IF(VLOOKUP($A53,#REF!,7,FALSE)&gt;0,P53*VLOOKUP($A53,BASE_DADOS!$A:$O,12,0),0),0)</f>
        <v>0</v>
      </c>
      <c r="AF53" s="73">
        <f>IFERROR(IF(VLOOKUP($A53,#REF!,7,FALSE)&gt;0,Q53*VLOOKUP($A53,BASE_DADOS!$A:$O,12,0),0),0)</f>
        <v>0</v>
      </c>
    </row>
    <row r="54" spans="1:32" ht="15.75" customHeight="1" x14ac:dyDescent="0.25">
      <c r="A54" s="69" t="str">
        <f t="shared" si="1"/>
        <v>SC2_ITAJAIND NOTÍCIAS</v>
      </c>
      <c r="B54" s="10" t="s">
        <v>83</v>
      </c>
      <c r="C54" s="24" t="s">
        <v>33</v>
      </c>
      <c r="D54" s="20">
        <v>0.48</v>
      </c>
      <c r="E54" s="20">
        <v>0.52</v>
      </c>
      <c r="F54" s="20">
        <v>9.8000000000000004E-2</v>
      </c>
      <c r="G54" s="20">
        <v>0.15</v>
      </c>
      <c r="H54" s="20">
        <v>0.182</v>
      </c>
      <c r="I54" s="20">
        <v>0.193</v>
      </c>
      <c r="J54" s="20">
        <v>0.19900000000000001</v>
      </c>
      <c r="K54" s="20">
        <v>0.17799999999999999</v>
      </c>
      <c r="L54" s="20">
        <v>0.158</v>
      </c>
      <c r="M54" s="20">
        <v>0.57599999999999996</v>
      </c>
      <c r="N54" s="20">
        <v>0.26600000000000001</v>
      </c>
      <c r="O54" s="20">
        <v>0.23300000000000001</v>
      </c>
      <c r="P54" s="20">
        <v>0.438</v>
      </c>
      <c r="Q54" s="20">
        <v>0.32900000000000001</v>
      </c>
      <c r="S54" s="73">
        <f>IFERROR(IF(VLOOKUP($A54,#REF!,7,FALSE)&gt;0,D54*VLOOKUP($A54,BASE_DADOS!$A:$O,12,0),0),0)</f>
        <v>0</v>
      </c>
      <c r="T54" s="73">
        <f>IFERROR(IF(VLOOKUP($A54,#REF!,7,FALSE)&gt;0,E54*VLOOKUP($A54,BASE_DADOS!$A:$O,12,0),0),0)</f>
        <v>0</v>
      </c>
      <c r="U54" s="73">
        <f>IFERROR(IF(VLOOKUP($A54,#REF!,7,FALSE)&gt;0,F54*VLOOKUP($A54,BASE_DADOS!$A:$O,12,0),0),0)</f>
        <v>0</v>
      </c>
      <c r="V54" s="73">
        <f>IFERROR(IF(VLOOKUP($A54,#REF!,7,FALSE)&gt;0,G54*VLOOKUP($A54,BASE_DADOS!$A:$O,12,0),0),0)</f>
        <v>0</v>
      </c>
      <c r="W54" s="73">
        <f>IFERROR(IF(VLOOKUP($A54,#REF!,7,FALSE)&gt;0,H54*VLOOKUP($A54,BASE_DADOS!$A:$O,12,0),0),0)</f>
        <v>0</v>
      </c>
      <c r="X54" s="73">
        <f>IFERROR(IF(VLOOKUP($A54,#REF!,7,FALSE)&gt;0,I54*VLOOKUP($A54,BASE_DADOS!$A:$O,12,0),0),0)</f>
        <v>0</v>
      </c>
      <c r="Y54" s="73">
        <f>IFERROR(IF(VLOOKUP($A54,#REF!,7,FALSE)&gt;0,J54*VLOOKUP($A54,BASE_DADOS!$A:$O,12,0),0),0)</f>
        <v>0</v>
      </c>
      <c r="Z54" s="73">
        <f>IFERROR(IF(VLOOKUP($A54,#REF!,7,FALSE)&gt;0,K54*VLOOKUP($A54,BASE_DADOS!$A:$O,12,0),0),0)</f>
        <v>0</v>
      </c>
      <c r="AA54" s="73">
        <f>IFERROR(IF(VLOOKUP($A54,#REF!,7,FALSE)&gt;0,L54*VLOOKUP($A54,BASE_DADOS!$A:$O,12,0),0),0)</f>
        <v>0</v>
      </c>
      <c r="AB54" s="73">
        <f>IFERROR(IF(VLOOKUP($A54,#REF!,7,FALSE)&gt;0,M54*VLOOKUP($A54,BASE_DADOS!$A:$O,12,0),0),0)</f>
        <v>0</v>
      </c>
      <c r="AC54" s="73">
        <f>IFERROR(IF(VLOOKUP($A54,#REF!,7,FALSE)&gt;0,N54*VLOOKUP($A54,BASE_DADOS!$A:$O,12,0),0),0)</f>
        <v>0</v>
      </c>
      <c r="AD54" s="73">
        <f>IFERROR(IF(VLOOKUP($A54,#REF!,7,FALSE)&gt;0,O54*VLOOKUP($A54,BASE_DADOS!$A:$O,12,0),0),0)</f>
        <v>0</v>
      </c>
      <c r="AE54" s="73">
        <f>IFERROR(IF(VLOOKUP($A54,#REF!,7,FALSE)&gt;0,P54*VLOOKUP($A54,BASE_DADOS!$A:$O,12,0),0),0)</f>
        <v>0</v>
      </c>
      <c r="AF54" s="73">
        <f>IFERROR(IF(VLOOKUP($A54,#REF!,7,FALSE)&gt;0,Q54*VLOOKUP($A54,BASE_DADOS!$A:$O,12,0),0),0)</f>
        <v>0</v>
      </c>
    </row>
    <row r="55" spans="1:32" ht="15.75" customHeight="1" x14ac:dyDescent="0.25">
      <c r="A55" s="69" t="str">
        <f t="shared" si="1"/>
        <v>SC2_ITAJAIJORNAL DA RECORD</v>
      </c>
      <c r="B55" s="10" t="s">
        <v>83</v>
      </c>
      <c r="C55" s="24" t="s">
        <v>35</v>
      </c>
      <c r="D55" s="20">
        <v>0.44</v>
      </c>
      <c r="E55" s="20">
        <v>0.56000000000000005</v>
      </c>
      <c r="F55" s="20">
        <v>0.115</v>
      </c>
      <c r="G55" s="20">
        <v>0.17599999999999999</v>
      </c>
      <c r="H55" s="20">
        <v>0.18099999999999999</v>
      </c>
      <c r="I55" s="20">
        <v>0.221</v>
      </c>
      <c r="J55" s="20">
        <v>0.14799999999999999</v>
      </c>
      <c r="K55" s="20">
        <v>0.159</v>
      </c>
      <c r="L55" s="20">
        <v>0.106</v>
      </c>
      <c r="M55" s="20">
        <v>0.57199999999999995</v>
      </c>
      <c r="N55" s="20">
        <v>0.32100000000000001</v>
      </c>
      <c r="O55" s="20">
        <v>0.28100000000000003</v>
      </c>
      <c r="P55" s="20">
        <v>0.38800000000000001</v>
      </c>
      <c r="Q55" s="20">
        <v>0.33100000000000002</v>
      </c>
      <c r="S55" s="73">
        <f>IFERROR(IF(VLOOKUP($A55,#REF!,7,FALSE)&gt;0,D55*VLOOKUP($A55,BASE_DADOS!$A:$O,12,0),0),0)</f>
        <v>0</v>
      </c>
      <c r="T55" s="73">
        <f>IFERROR(IF(VLOOKUP($A55,#REF!,7,FALSE)&gt;0,E55*VLOOKUP($A55,BASE_DADOS!$A:$O,12,0),0),0)</f>
        <v>0</v>
      </c>
      <c r="U55" s="73">
        <f>IFERROR(IF(VLOOKUP($A55,#REF!,7,FALSE)&gt;0,F55*VLOOKUP($A55,BASE_DADOS!$A:$O,12,0),0),0)</f>
        <v>0</v>
      </c>
      <c r="V55" s="73">
        <f>IFERROR(IF(VLOOKUP($A55,#REF!,7,FALSE)&gt;0,G55*VLOOKUP($A55,BASE_DADOS!$A:$O,12,0),0),0)</f>
        <v>0</v>
      </c>
      <c r="W55" s="73">
        <f>IFERROR(IF(VLOOKUP($A55,#REF!,7,FALSE)&gt;0,H55*VLOOKUP($A55,BASE_DADOS!$A:$O,12,0),0),0)</f>
        <v>0</v>
      </c>
      <c r="X55" s="73">
        <f>IFERROR(IF(VLOOKUP($A55,#REF!,7,FALSE)&gt;0,I55*VLOOKUP($A55,BASE_DADOS!$A:$O,12,0),0),0)</f>
        <v>0</v>
      </c>
      <c r="Y55" s="73">
        <f>IFERROR(IF(VLOOKUP($A55,#REF!,7,FALSE)&gt;0,J55*VLOOKUP($A55,BASE_DADOS!$A:$O,12,0),0),0)</f>
        <v>0</v>
      </c>
      <c r="Z55" s="73">
        <f>IFERROR(IF(VLOOKUP($A55,#REF!,7,FALSE)&gt;0,K55*VLOOKUP($A55,BASE_DADOS!$A:$O,12,0),0),0)</f>
        <v>0</v>
      </c>
      <c r="AA55" s="73">
        <f>IFERROR(IF(VLOOKUP($A55,#REF!,7,FALSE)&gt;0,L55*VLOOKUP($A55,BASE_DADOS!$A:$O,12,0),0),0)</f>
        <v>0</v>
      </c>
      <c r="AB55" s="73">
        <f>IFERROR(IF(VLOOKUP($A55,#REF!,7,FALSE)&gt;0,M55*VLOOKUP($A55,BASE_DADOS!$A:$O,12,0),0),0)</f>
        <v>0</v>
      </c>
      <c r="AC55" s="73">
        <f>IFERROR(IF(VLOOKUP($A55,#REF!,7,FALSE)&gt;0,N55*VLOOKUP($A55,BASE_DADOS!$A:$O,12,0),0),0)</f>
        <v>0</v>
      </c>
      <c r="AD55" s="73">
        <f>IFERROR(IF(VLOOKUP($A55,#REF!,7,FALSE)&gt;0,O55*VLOOKUP($A55,BASE_DADOS!$A:$O,12,0),0),0)</f>
        <v>0</v>
      </c>
      <c r="AE55" s="73">
        <f>IFERROR(IF(VLOOKUP($A55,#REF!,7,FALSE)&gt;0,P55*VLOOKUP($A55,BASE_DADOS!$A:$O,12,0),0),0)</f>
        <v>0</v>
      </c>
      <c r="AF55" s="73">
        <f>IFERROR(IF(VLOOKUP($A55,#REF!,7,FALSE)&gt;0,Q55*VLOOKUP($A55,BASE_DADOS!$A:$O,12,0),0),0)</f>
        <v>0</v>
      </c>
    </row>
    <row r="56" spans="1:32" ht="15.75" customHeight="1" x14ac:dyDescent="0.25">
      <c r="A56" s="69" t="str">
        <f t="shared" si="1"/>
        <v>SC2_ITAJAINOVELA 3</v>
      </c>
      <c r="B56" s="10" t="s">
        <v>83</v>
      </c>
      <c r="C56" s="24" t="s">
        <v>37</v>
      </c>
      <c r="D56" s="20">
        <v>0.52800000000000002</v>
      </c>
      <c r="E56" s="20">
        <v>0.47199999999999998</v>
      </c>
      <c r="F56" s="20">
        <v>0.17199999999999999</v>
      </c>
      <c r="G56" s="20">
        <v>0.33700000000000002</v>
      </c>
      <c r="H56" s="20">
        <v>0.13100000000000001</v>
      </c>
      <c r="I56" s="20">
        <v>9.9000000000000005E-2</v>
      </c>
      <c r="J56" s="20">
        <v>0.17699999999999999</v>
      </c>
      <c r="K56" s="20">
        <v>8.3000000000000004E-2</v>
      </c>
      <c r="L56" s="20">
        <v>0.28899999999999998</v>
      </c>
      <c r="M56" s="20">
        <v>0.52600000000000002</v>
      </c>
      <c r="N56" s="20">
        <v>0.184</v>
      </c>
      <c r="O56" s="20">
        <v>0.309</v>
      </c>
      <c r="P56" s="20">
        <v>0.28599999999999998</v>
      </c>
      <c r="Q56" s="20">
        <v>0.40500000000000003</v>
      </c>
      <c r="S56" s="73">
        <f>IFERROR(IF(VLOOKUP($A56,#REF!,7,FALSE)&gt;0,D56*VLOOKUP($A56,BASE_DADOS!$A:$O,12,0),0),0)</f>
        <v>0</v>
      </c>
      <c r="T56" s="73">
        <f>IFERROR(IF(VLOOKUP($A56,#REF!,7,FALSE)&gt;0,E56*VLOOKUP($A56,BASE_DADOS!$A:$O,12,0),0),0)</f>
        <v>0</v>
      </c>
      <c r="U56" s="73">
        <f>IFERROR(IF(VLOOKUP($A56,#REF!,7,FALSE)&gt;0,F56*VLOOKUP($A56,BASE_DADOS!$A:$O,12,0),0),0)</f>
        <v>0</v>
      </c>
      <c r="V56" s="73">
        <f>IFERROR(IF(VLOOKUP($A56,#REF!,7,FALSE)&gt;0,G56*VLOOKUP($A56,BASE_DADOS!$A:$O,12,0),0),0)</f>
        <v>0</v>
      </c>
      <c r="W56" s="73">
        <f>IFERROR(IF(VLOOKUP($A56,#REF!,7,FALSE)&gt;0,H56*VLOOKUP($A56,BASE_DADOS!$A:$O,12,0),0),0)</f>
        <v>0</v>
      </c>
      <c r="X56" s="73">
        <f>IFERROR(IF(VLOOKUP($A56,#REF!,7,FALSE)&gt;0,I56*VLOOKUP($A56,BASE_DADOS!$A:$O,12,0),0),0)</f>
        <v>0</v>
      </c>
      <c r="Y56" s="73">
        <f>IFERROR(IF(VLOOKUP($A56,#REF!,7,FALSE)&gt;0,J56*VLOOKUP($A56,BASE_DADOS!$A:$O,12,0),0),0)</f>
        <v>0</v>
      </c>
      <c r="Z56" s="73">
        <f>IFERROR(IF(VLOOKUP($A56,#REF!,7,FALSE)&gt;0,K56*VLOOKUP($A56,BASE_DADOS!$A:$O,12,0),0),0)</f>
        <v>0</v>
      </c>
      <c r="AA56" s="73">
        <f>IFERROR(IF(VLOOKUP($A56,#REF!,7,FALSE)&gt;0,L56*VLOOKUP($A56,BASE_DADOS!$A:$O,12,0),0),0)</f>
        <v>0</v>
      </c>
      <c r="AB56" s="73">
        <f>IFERROR(IF(VLOOKUP($A56,#REF!,7,FALSE)&gt;0,M56*VLOOKUP($A56,BASE_DADOS!$A:$O,12,0),0),0)</f>
        <v>0</v>
      </c>
      <c r="AC56" s="73">
        <f>IFERROR(IF(VLOOKUP($A56,#REF!,7,FALSE)&gt;0,N56*VLOOKUP($A56,BASE_DADOS!$A:$O,12,0),0),0)</f>
        <v>0</v>
      </c>
      <c r="AD56" s="73">
        <f>IFERROR(IF(VLOOKUP($A56,#REF!,7,FALSE)&gt;0,O56*VLOOKUP($A56,BASE_DADOS!$A:$O,12,0),0),0)</f>
        <v>0</v>
      </c>
      <c r="AE56" s="73">
        <f>IFERROR(IF(VLOOKUP($A56,#REF!,7,FALSE)&gt;0,P56*VLOOKUP($A56,BASE_DADOS!$A:$O,12,0),0),0)</f>
        <v>0</v>
      </c>
      <c r="AF56" s="73">
        <f>IFERROR(IF(VLOOKUP($A56,#REF!,7,FALSE)&gt;0,Q56*VLOOKUP($A56,BASE_DADOS!$A:$O,12,0),0),0)</f>
        <v>0</v>
      </c>
    </row>
    <row r="57" spans="1:32" ht="15.75" customHeight="1" x14ac:dyDescent="0.25">
      <c r="A57" s="69" t="str">
        <f t="shared" si="1"/>
        <v>SC2_ITAJAINOVELA 22HS</v>
      </c>
      <c r="B57" s="10" t="s">
        <v>83</v>
      </c>
      <c r="C57" s="24" t="s">
        <v>39</v>
      </c>
      <c r="D57" s="20">
        <v>0.52800000000000002</v>
      </c>
      <c r="E57" s="20">
        <v>0.47199999999999998</v>
      </c>
      <c r="F57" s="20">
        <v>0.17199999999999999</v>
      </c>
      <c r="G57" s="20">
        <v>0.33700000000000002</v>
      </c>
      <c r="H57" s="20">
        <v>0.13100000000000001</v>
      </c>
      <c r="I57" s="20">
        <v>9.9000000000000005E-2</v>
      </c>
      <c r="J57" s="20">
        <v>0.17699999999999999</v>
      </c>
      <c r="K57" s="20">
        <v>8.3000000000000004E-2</v>
      </c>
      <c r="L57" s="20">
        <v>0.28899999999999998</v>
      </c>
      <c r="M57" s="20">
        <v>0.52600000000000002</v>
      </c>
      <c r="N57" s="20">
        <v>0.184</v>
      </c>
      <c r="O57" s="20">
        <v>0.309</v>
      </c>
      <c r="P57" s="20">
        <v>0.28599999999999998</v>
      </c>
      <c r="Q57" s="20">
        <v>0.40500000000000003</v>
      </c>
      <c r="S57" s="73">
        <f>IFERROR(IF(VLOOKUP($A57,#REF!,7,FALSE)&gt;0,D57*VLOOKUP($A57,BASE_DADOS!$A:$O,12,0),0),0)</f>
        <v>0</v>
      </c>
      <c r="T57" s="73">
        <f>IFERROR(IF(VLOOKUP($A57,#REF!,7,FALSE)&gt;0,E57*VLOOKUP($A57,BASE_DADOS!$A:$O,12,0),0),0)</f>
        <v>0</v>
      </c>
      <c r="U57" s="73">
        <f>IFERROR(IF(VLOOKUP($A57,#REF!,7,FALSE)&gt;0,F57*VLOOKUP($A57,BASE_DADOS!$A:$O,12,0),0),0)</f>
        <v>0</v>
      </c>
      <c r="V57" s="73">
        <f>IFERROR(IF(VLOOKUP($A57,#REF!,7,FALSE)&gt;0,G57*VLOOKUP($A57,BASE_DADOS!$A:$O,12,0),0),0)</f>
        <v>0</v>
      </c>
      <c r="W57" s="73">
        <f>IFERROR(IF(VLOOKUP($A57,#REF!,7,FALSE)&gt;0,H57*VLOOKUP($A57,BASE_DADOS!$A:$O,12,0),0),0)</f>
        <v>0</v>
      </c>
      <c r="X57" s="73">
        <f>IFERROR(IF(VLOOKUP($A57,#REF!,7,FALSE)&gt;0,I57*VLOOKUP($A57,BASE_DADOS!$A:$O,12,0),0),0)</f>
        <v>0</v>
      </c>
      <c r="Y57" s="73">
        <f>IFERROR(IF(VLOOKUP($A57,#REF!,7,FALSE)&gt;0,J57*VLOOKUP($A57,BASE_DADOS!$A:$O,12,0),0),0)</f>
        <v>0</v>
      </c>
      <c r="Z57" s="73">
        <f>IFERROR(IF(VLOOKUP($A57,#REF!,7,FALSE)&gt;0,K57*VLOOKUP($A57,BASE_DADOS!$A:$O,12,0),0),0)</f>
        <v>0</v>
      </c>
      <c r="AA57" s="73">
        <f>IFERROR(IF(VLOOKUP($A57,#REF!,7,FALSE)&gt;0,L57*VLOOKUP($A57,BASE_DADOS!$A:$O,12,0),0),0)</f>
        <v>0</v>
      </c>
      <c r="AB57" s="73">
        <f>IFERROR(IF(VLOOKUP($A57,#REF!,7,FALSE)&gt;0,M57*VLOOKUP($A57,BASE_DADOS!$A:$O,12,0),0),0)</f>
        <v>0</v>
      </c>
      <c r="AC57" s="73">
        <f>IFERROR(IF(VLOOKUP($A57,#REF!,7,FALSE)&gt;0,N57*VLOOKUP($A57,BASE_DADOS!$A:$O,12,0),0),0)</f>
        <v>0</v>
      </c>
      <c r="AD57" s="73">
        <f>IFERROR(IF(VLOOKUP($A57,#REF!,7,FALSE)&gt;0,O57*VLOOKUP($A57,BASE_DADOS!$A:$O,12,0),0),0)</f>
        <v>0</v>
      </c>
      <c r="AE57" s="73">
        <f>IFERROR(IF(VLOOKUP($A57,#REF!,7,FALSE)&gt;0,P57*VLOOKUP($A57,BASE_DADOS!$A:$O,12,0),0),0)</f>
        <v>0</v>
      </c>
      <c r="AF57" s="73">
        <f>IFERROR(IF(VLOOKUP($A57,#REF!,7,FALSE)&gt;0,Q57*VLOOKUP($A57,BASE_DADOS!$A:$O,12,0),0),0)</f>
        <v>0</v>
      </c>
    </row>
    <row r="58" spans="1:32" ht="15.75" customHeight="1" x14ac:dyDescent="0.25">
      <c r="A58" s="69" t="str">
        <f t="shared" si="1"/>
        <v>SC2_ITAJAIREALITY SHOW 1</v>
      </c>
      <c r="B58" s="10" t="s">
        <v>83</v>
      </c>
      <c r="C58" s="24" t="s">
        <v>41</v>
      </c>
      <c r="D58" s="20">
        <v>0.51200000000000001</v>
      </c>
      <c r="E58" s="20">
        <v>0.48799999999999999</v>
      </c>
      <c r="F58" s="20">
        <v>0.122</v>
      </c>
      <c r="G58" s="20">
        <v>0.25900000000000001</v>
      </c>
      <c r="H58" s="20">
        <v>0.17499999999999999</v>
      </c>
      <c r="I58" s="20">
        <v>0.16400000000000001</v>
      </c>
      <c r="J58" s="20">
        <v>0.17699999999999999</v>
      </c>
      <c r="K58" s="20">
        <v>0.10199999999999999</v>
      </c>
      <c r="L58" s="20">
        <v>0.318</v>
      </c>
      <c r="M58" s="20">
        <v>0.44800000000000001</v>
      </c>
      <c r="N58" s="20">
        <v>0.23300000000000001</v>
      </c>
      <c r="O58" s="20">
        <v>0.26100000000000001</v>
      </c>
      <c r="P58" s="20">
        <v>0.34300000000000003</v>
      </c>
      <c r="Q58" s="20">
        <v>0.39600000000000002</v>
      </c>
      <c r="S58" s="73">
        <f>IFERROR(IF(VLOOKUP($A58,#REF!,7,FALSE)&gt;0,D58*VLOOKUP($A58,BASE_DADOS!$A:$O,12,0),0),0)</f>
        <v>0</v>
      </c>
      <c r="T58" s="73">
        <f>IFERROR(IF(VLOOKUP($A58,#REF!,7,FALSE)&gt;0,E58*VLOOKUP($A58,BASE_DADOS!$A:$O,12,0),0),0)</f>
        <v>0</v>
      </c>
      <c r="U58" s="73">
        <f>IFERROR(IF(VLOOKUP($A58,#REF!,7,FALSE)&gt;0,F58*VLOOKUP($A58,BASE_DADOS!$A:$O,12,0),0),0)</f>
        <v>0</v>
      </c>
      <c r="V58" s="73">
        <f>IFERROR(IF(VLOOKUP($A58,#REF!,7,FALSE)&gt;0,G58*VLOOKUP($A58,BASE_DADOS!$A:$O,12,0),0),0)</f>
        <v>0</v>
      </c>
      <c r="W58" s="73">
        <f>IFERROR(IF(VLOOKUP($A58,#REF!,7,FALSE)&gt;0,H58*VLOOKUP($A58,BASE_DADOS!$A:$O,12,0),0),0)</f>
        <v>0</v>
      </c>
      <c r="X58" s="73">
        <f>IFERROR(IF(VLOOKUP($A58,#REF!,7,FALSE)&gt;0,I58*VLOOKUP($A58,BASE_DADOS!$A:$O,12,0),0),0)</f>
        <v>0</v>
      </c>
      <c r="Y58" s="73">
        <f>IFERROR(IF(VLOOKUP($A58,#REF!,7,FALSE)&gt;0,J58*VLOOKUP($A58,BASE_DADOS!$A:$O,12,0),0),0)</f>
        <v>0</v>
      </c>
      <c r="Z58" s="73">
        <f>IFERROR(IF(VLOOKUP($A58,#REF!,7,FALSE)&gt;0,K58*VLOOKUP($A58,BASE_DADOS!$A:$O,12,0),0),0)</f>
        <v>0</v>
      </c>
      <c r="AA58" s="73">
        <f>IFERROR(IF(VLOOKUP($A58,#REF!,7,FALSE)&gt;0,L58*VLOOKUP($A58,BASE_DADOS!$A:$O,12,0),0),0)</f>
        <v>0</v>
      </c>
      <c r="AB58" s="73">
        <f>IFERROR(IF(VLOOKUP($A58,#REF!,7,FALSE)&gt;0,M58*VLOOKUP($A58,BASE_DADOS!$A:$O,12,0),0),0)</f>
        <v>0</v>
      </c>
      <c r="AC58" s="73">
        <f>IFERROR(IF(VLOOKUP($A58,#REF!,7,FALSE)&gt;0,N58*VLOOKUP($A58,BASE_DADOS!$A:$O,12,0),0),0)</f>
        <v>0</v>
      </c>
      <c r="AD58" s="73">
        <f>IFERROR(IF(VLOOKUP($A58,#REF!,7,FALSE)&gt;0,O58*VLOOKUP($A58,BASE_DADOS!$A:$O,12,0),0),0)</f>
        <v>0</v>
      </c>
      <c r="AE58" s="73">
        <f>IFERROR(IF(VLOOKUP($A58,#REF!,7,FALSE)&gt;0,P58*VLOOKUP($A58,BASE_DADOS!$A:$O,12,0),0),0)</f>
        <v>0</v>
      </c>
      <c r="AF58" s="73">
        <f>IFERROR(IF(VLOOKUP($A58,#REF!,7,FALSE)&gt;0,Q58*VLOOKUP($A58,BASE_DADOS!$A:$O,12,0),0),0)</f>
        <v>0</v>
      </c>
    </row>
    <row r="59" spans="1:32" ht="15.75" customHeight="1" x14ac:dyDescent="0.25">
      <c r="A59" s="69" t="str">
        <f t="shared" si="1"/>
        <v>SC2_ITAJAIREALITY SHOW 2</v>
      </c>
      <c r="B59" s="10" t="s">
        <v>83</v>
      </c>
      <c r="C59" s="24" t="s">
        <v>115</v>
      </c>
      <c r="D59" s="20">
        <v>0.51200000000000001</v>
      </c>
      <c r="E59" s="20">
        <v>0.48799999999999999</v>
      </c>
      <c r="F59" s="20">
        <v>0.122</v>
      </c>
      <c r="G59" s="20">
        <v>0.25900000000000001</v>
      </c>
      <c r="H59" s="20">
        <v>0.17499999999999999</v>
      </c>
      <c r="I59" s="20">
        <v>0.16400000000000001</v>
      </c>
      <c r="J59" s="20">
        <v>0.17699999999999999</v>
      </c>
      <c r="K59" s="20">
        <v>0.10199999999999999</v>
      </c>
      <c r="L59" s="20">
        <v>0.318</v>
      </c>
      <c r="M59" s="20">
        <v>0.44800000000000001</v>
      </c>
      <c r="N59" s="20">
        <v>0.23300000000000001</v>
      </c>
      <c r="O59" s="20">
        <v>0.26100000000000001</v>
      </c>
      <c r="P59" s="20">
        <v>0.34300000000000003</v>
      </c>
      <c r="Q59" s="20">
        <v>0.39600000000000002</v>
      </c>
      <c r="S59" s="73">
        <f>IFERROR(IF(VLOOKUP($A59,#REF!,7,FALSE)&gt;0,D59*VLOOKUP($A59,BASE_DADOS!$A:$O,12,0),0),0)</f>
        <v>0</v>
      </c>
      <c r="T59" s="73">
        <f>IFERROR(IF(VLOOKUP($A59,#REF!,7,FALSE)&gt;0,E59*VLOOKUP($A59,BASE_DADOS!$A:$O,12,0),0),0)</f>
        <v>0</v>
      </c>
      <c r="U59" s="73">
        <f>IFERROR(IF(VLOOKUP($A59,#REF!,7,FALSE)&gt;0,F59*VLOOKUP($A59,BASE_DADOS!$A:$O,12,0),0),0)</f>
        <v>0</v>
      </c>
      <c r="V59" s="73">
        <f>IFERROR(IF(VLOOKUP($A59,#REF!,7,FALSE)&gt;0,G59*VLOOKUP($A59,BASE_DADOS!$A:$O,12,0),0),0)</f>
        <v>0</v>
      </c>
      <c r="W59" s="73">
        <f>IFERROR(IF(VLOOKUP($A59,#REF!,7,FALSE)&gt;0,H59*VLOOKUP($A59,BASE_DADOS!$A:$O,12,0),0),0)</f>
        <v>0</v>
      </c>
      <c r="X59" s="73">
        <f>IFERROR(IF(VLOOKUP($A59,#REF!,7,FALSE)&gt;0,I59*VLOOKUP($A59,BASE_DADOS!$A:$O,12,0),0),0)</f>
        <v>0</v>
      </c>
      <c r="Y59" s="73">
        <f>IFERROR(IF(VLOOKUP($A59,#REF!,7,FALSE)&gt;0,J59*VLOOKUP($A59,BASE_DADOS!$A:$O,12,0),0),0)</f>
        <v>0</v>
      </c>
      <c r="Z59" s="73">
        <f>IFERROR(IF(VLOOKUP($A59,#REF!,7,FALSE)&gt;0,K59*VLOOKUP($A59,BASE_DADOS!$A:$O,12,0),0),0)</f>
        <v>0</v>
      </c>
      <c r="AA59" s="73">
        <f>IFERROR(IF(VLOOKUP($A59,#REF!,7,FALSE)&gt;0,L59*VLOOKUP($A59,BASE_DADOS!$A:$O,12,0),0),0)</f>
        <v>0</v>
      </c>
      <c r="AB59" s="73">
        <f>IFERROR(IF(VLOOKUP($A59,#REF!,7,FALSE)&gt;0,M59*VLOOKUP($A59,BASE_DADOS!$A:$O,12,0),0),0)</f>
        <v>0</v>
      </c>
      <c r="AC59" s="73">
        <f>IFERROR(IF(VLOOKUP($A59,#REF!,7,FALSE)&gt;0,N59*VLOOKUP($A59,BASE_DADOS!$A:$O,12,0),0),0)</f>
        <v>0</v>
      </c>
      <c r="AD59" s="73">
        <f>IFERROR(IF(VLOOKUP($A59,#REF!,7,FALSE)&gt;0,O59*VLOOKUP($A59,BASE_DADOS!$A:$O,12,0),0),0)</f>
        <v>0</v>
      </c>
      <c r="AE59" s="73">
        <f>IFERROR(IF(VLOOKUP($A59,#REF!,7,FALSE)&gt;0,P59*VLOOKUP($A59,BASE_DADOS!$A:$O,12,0),0),0)</f>
        <v>0</v>
      </c>
      <c r="AF59" s="73">
        <f>IFERROR(IF(VLOOKUP($A59,#REF!,7,FALSE)&gt;0,Q59*VLOOKUP($A59,BASE_DADOS!$A:$O,12,0),0),0)</f>
        <v>0</v>
      </c>
    </row>
    <row r="60" spans="1:32" ht="15.75" customHeight="1" x14ac:dyDescent="0.25">
      <c r="A60" s="69" t="str">
        <f t="shared" si="1"/>
        <v>SC2_ITAJAIREALITY SHOW 3</v>
      </c>
      <c r="B60" s="10" t="s">
        <v>83</v>
      </c>
      <c r="C60" s="24" t="s">
        <v>116</v>
      </c>
      <c r="D60" s="20">
        <v>0.51200000000000001</v>
      </c>
      <c r="E60" s="20">
        <v>0.48799999999999999</v>
      </c>
      <c r="F60" s="20">
        <v>0.122</v>
      </c>
      <c r="G60" s="20">
        <v>0.25900000000000001</v>
      </c>
      <c r="H60" s="20">
        <v>0.17499999999999999</v>
      </c>
      <c r="I60" s="20">
        <v>0.16400000000000001</v>
      </c>
      <c r="J60" s="20">
        <v>0.17699999999999999</v>
      </c>
      <c r="K60" s="20">
        <v>0.10199999999999999</v>
      </c>
      <c r="L60" s="20">
        <v>0.318</v>
      </c>
      <c r="M60" s="20">
        <v>0.44800000000000001</v>
      </c>
      <c r="N60" s="20">
        <v>0.23300000000000001</v>
      </c>
      <c r="O60" s="20">
        <v>0.26100000000000001</v>
      </c>
      <c r="P60" s="20">
        <v>0.34300000000000003</v>
      </c>
      <c r="Q60" s="20">
        <v>0.39600000000000002</v>
      </c>
      <c r="R60" s="10"/>
      <c r="S60" s="73">
        <f>IFERROR(IF(VLOOKUP($A60,#REF!,7,FALSE)&gt;0,D60*VLOOKUP($A60,BASE_DADOS!$A:$O,12,0),0),0)</f>
        <v>0</v>
      </c>
      <c r="T60" s="73">
        <f>IFERROR(IF(VLOOKUP($A60,#REF!,7,FALSE)&gt;0,E60*VLOOKUP($A60,BASE_DADOS!$A:$O,12,0),0),0)</f>
        <v>0</v>
      </c>
      <c r="U60" s="73">
        <f>IFERROR(IF(VLOOKUP($A60,#REF!,7,FALSE)&gt;0,F60*VLOOKUP($A60,BASE_DADOS!$A:$O,12,0),0),0)</f>
        <v>0</v>
      </c>
      <c r="V60" s="73">
        <f>IFERROR(IF(VLOOKUP($A60,#REF!,7,FALSE)&gt;0,G60*VLOOKUP($A60,BASE_DADOS!$A:$O,12,0),0),0)</f>
        <v>0</v>
      </c>
      <c r="W60" s="73">
        <f>IFERROR(IF(VLOOKUP($A60,#REF!,7,FALSE)&gt;0,H60*VLOOKUP($A60,BASE_DADOS!$A:$O,12,0),0),0)</f>
        <v>0</v>
      </c>
      <c r="X60" s="73">
        <f>IFERROR(IF(VLOOKUP($A60,#REF!,7,FALSE)&gt;0,I60*VLOOKUP($A60,BASE_DADOS!$A:$O,12,0),0),0)</f>
        <v>0</v>
      </c>
      <c r="Y60" s="73">
        <f>IFERROR(IF(VLOOKUP($A60,#REF!,7,FALSE)&gt;0,J60*VLOOKUP($A60,BASE_DADOS!$A:$O,12,0),0),0)</f>
        <v>0</v>
      </c>
      <c r="Z60" s="73">
        <f>IFERROR(IF(VLOOKUP($A60,#REF!,7,FALSE)&gt;0,K60*VLOOKUP($A60,BASE_DADOS!$A:$O,12,0),0),0)</f>
        <v>0</v>
      </c>
      <c r="AA60" s="73">
        <f>IFERROR(IF(VLOOKUP($A60,#REF!,7,FALSE)&gt;0,L60*VLOOKUP($A60,BASE_DADOS!$A:$O,12,0),0),0)</f>
        <v>0</v>
      </c>
      <c r="AB60" s="73">
        <f>IFERROR(IF(VLOOKUP($A60,#REF!,7,FALSE)&gt;0,M60*VLOOKUP($A60,BASE_DADOS!$A:$O,12,0),0),0)</f>
        <v>0</v>
      </c>
      <c r="AC60" s="73">
        <f>IFERROR(IF(VLOOKUP($A60,#REF!,7,FALSE)&gt;0,N60*VLOOKUP($A60,BASE_DADOS!$A:$O,12,0),0),0)</f>
        <v>0</v>
      </c>
      <c r="AD60" s="73">
        <f>IFERROR(IF(VLOOKUP($A60,#REF!,7,FALSE)&gt;0,O60*VLOOKUP($A60,BASE_DADOS!$A:$O,12,0),0),0)</f>
        <v>0</v>
      </c>
      <c r="AE60" s="73">
        <f>IFERROR(IF(VLOOKUP($A60,#REF!,7,FALSE)&gt;0,P60*VLOOKUP($A60,BASE_DADOS!$A:$O,12,0),0),0)</f>
        <v>0</v>
      </c>
      <c r="AF60" s="73">
        <f>IFERROR(IF(VLOOKUP($A60,#REF!,7,FALSE)&gt;0,Q60*VLOOKUP($A60,BASE_DADOS!$A:$O,12,0),0),0)</f>
        <v>0</v>
      </c>
    </row>
    <row r="61" spans="1:32" ht="15.75" customHeight="1" x14ac:dyDescent="0.25">
      <c r="A61" s="69" t="str">
        <f t="shared" si="1"/>
        <v>SC2_ITAJAISÉRIE PREMIUM</v>
      </c>
      <c r="B61" s="10" t="s">
        <v>83</v>
      </c>
      <c r="C61" s="24" t="s">
        <v>46</v>
      </c>
      <c r="D61" s="20">
        <v>0.501</v>
      </c>
      <c r="E61" s="20">
        <v>0.499</v>
      </c>
      <c r="F61" s="20">
        <v>8.8999999999999996E-2</v>
      </c>
      <c r="G61" s="20">
        <v>0.20699999999999999</v>
      </c>
      <c r="H61" s="20">
        <v>0.20499999999999999</v>
      </c>
      <c r="I61" s="20">
        <v>0.20699999999999999</v>
      </c>
      <c r="J61" s="20">
        <v>0.17699999999999999</v>
      </c>
      <c r="K61" s="20">
        <v>0.115</v>
      </c>
      <c r="L61" s="20">
        <v>0.33800000000000002</v>
      </c>
      <c r="M61" s="20">
        <v>0.39600000000000002</v>
      </c>
      <c r="N61" s="20">
        <v>0.26600000000000001</v>
      </c>
      <c r="O61" s="20">
        <v>0.22900000000000001</v>
      </c>
      <c r="P61" s="20">
        <v>0.38200000000000001</v>
      </c>
      <c r="Q61" s="20">
        <v>0.38900000000000001</v>
      </c>
      <c r="R61" s="10"/>
      <c r="S61" s="73">
        <f>IFERROR(IF(VLOOKUP($A61,#REF!,7,FALSE)&gt;0,D61*VLOOKUP($A61,BASE_DADOS!$A:$O,12,0),0),0)</f>
        <v>0</v>
      </c>
      <c r="T61" s="73">
        <f>IFERROR(IF(VLOOKUP($A61,#REF!,7,FALSE)&gt;0,E61*VLOOKUP($A61,BASE_DADOS!$A:$O,12,0),0),0)</f>
        <v>0</v>
      </c>
      <c r="U61" s="73">
        <f>IFERROR(IF(VLOOKUP($A61,#REF!,7,FALSE)&gt;0,F61*VLOOKUP($A61,BASE_DADOS!$A:$O,12,0),0),0)</f>
        <v>0</v>
      </c>
      <c r="V61" s="73">
        <f>IFERROR(IF(VLOOKUP($A61,#REF!,7,FALSE)&gt;0,G61*VLOOKUP($A61,BASE_DADOS!$A:$O,12,0),0),0)</f>
        <v>0</v>
      </c>
      <c r="W61" s="73">
        <f>IFERROR(IF(VLOOKUP($A61,#REF!,7,FALSE)&gt;0,H61*VLOOKUP($A61,BASE_DADOS!$A:$O,12,0),0),0)</f>
        <v>0</v>
      </c>
      <c r="X61" s="73">
        <f>IFERROR(IF(VLOOKUP($A61,#REF!,7,FALSE)&gt;0,I61*VLOOKUP($A61,BASE_DADOS!$A:$O,12,0),0),0)</f>
        <v>0</v>
      </c>
      <c r="Y61" s="73">
        <f>IFERROR(IF(VLOOKUP($A61,#REF!,7,FALSE)&gt;0,J61*VLOOKUP($A61,BASE_DADOS!$A:$O,12,0),0),0)</f>
        <v>0</v>
      </c>
      <c r="Z61" s="73">
        <f>IFERROR(IF(VLOOKUP($A61,#REF!,7,FALSE)&gt;0,K61*VLOOKUP($A61,BASE_DADOS!$A:$O,12,0),0),0)</f>
        <v>0</v>
      </c>
      <c r="AA61" s="73">
        <f>IFERROR(IF(VLOOKUP($A61,#REF!,7,FALSE)&gt;0,L61*VLOOKUP($A61,BASE_DADOS!$A:$O,12,0),0),0)</f>
        <v>0</v>
      </c>
      <c r="AB61" s="73">
        <f>IFERROR(IF(VLOOKUP($A61,#REF!,7,FALSE)&gt;0,M61*VLOOKUP($A61,BASE_DADOS!$A:$O,12,0),0),0)</f>
        <v>0</v>
      </c>
      <c r="AC61" s="73">
        <f>IFERROR(IF(VLOOKUP($A61,#REF!,7,FALSE)&gt;0,N61*VLOOKUP($A61,BASE_DADOS!$A:$O,12,0),0),0)</f>
        <v>0</v>
      </c>
      <c r="AD61" s="73">
        <f>IFERROR(IF(VLOOKUP($A61,#REF!,7,FALSE)&gt;0,O61*VLOOKUP($A61,BASE_DADOS!$A:$O,12,0),0),0)</f>
        <v>0</v>
      </c>
      <c r="AE61" s="73">
        <f>IFERROR(IF(VLOOKUP($A61,#REF!,7,FALSE)&gt;0,P61*VLOOKUP($A61,BASE_DADOS!$A:$O,12,0),0),0)</f>
        <v>0</v>
      </c>
      <c r="AF61" s="73">
        <f>IFERROR(IF(VLOOKUP($A61,#REF!,7,FALSE)&gt;0,Q61*VLOOKUP($A61,BASE_DADOS!$A:$O,12,0),0),0)</f>
        <v>0</v>
      </c>
    </row>
    <row r="62" spans="1:32" ht="15.75" customHeight="1" x14ac:dyDescent="0.25">
      <c r="A62" s="69" t="str">
        <f t="shared" si="1"/>
        <v>SC2_ITAJAIBRASIL CAMINHONEIRO</v>
      </c>
      <c r="B62" s="10" t="s">
        <v>83</v>
      </c>
      <c r="C62" s="24" t="s">
        <v>48</v>
      </c>
      <c r="D62" s="20">
        <v>0.47159090909090912</v>
      </c>
      <c r="E62" s="20">
        <v>0.52840909090909094</v>
      </c>
      <c r="F62" s="20">
        <v>5.6818181818181816E-2</v>
      </c>
      <c r="G62" s="20">
        <v>0.13636363636363635</v>
      </c>
      <c r="H62" s="20">
        <v>0.25</v>
      </c>
      <c r="I62" s="20">
        <v>0.15909090909090909</v>
      </c>
      <c r="J62" s="20">
        <v>0.16477272727272727</v>
      </c>
      <c r="K62" s="20">
        <v>0.23295454545454544</v>
      </c>
      <c r="L62" s="20">
        <v>0.26704545454545453</v>
      </c>
      <c r="M62" s="20">
        <v>0.42045454545454547</v>
      </c>
      <c r="N62" s="20">
        <v>0.3125</v>
      </c>
      <c r="O62" s="20">
        <v>0.27966101694915252</v>
      </c>
      <c r="P62" s="20">
        <v>0.38983050847457629</v>
      </c>
      <c r="Q62" s="20">
        <v>0.33050847457627119</v>
      </c>
      <c r="R62" s="10"/>
      <c r="S62" s="73">
        <f>IFERROR(IF(VLOOKUP($A62,#REF!,7,FALSE)&gt;0,D62*VLOOKUP($A62,BASE_DADOS!$A:$O,12,0),0),0)</f>
        <v>0</v>
      </c>
      <c r="T62" s="73">
        <f>IFERROR(IF(VLOOKUP($A62,#REF!,7,FALSE)&gt;0,E62*VLOOKUP($A62,BASE_DADOS!$A:$O,12,0),0),0)</f>
        <v>0</v>
      </c>
      <c r="U62" s="73">
        <f>IFERROR(IF(VLOOKUP($A62,#REF!,7,FALSE)&gt;0,F62*VLOOKUP($A62,BASE_DADOS!$A:$O,12,0),0),0)</f>
        <v>0</v>
      </c>
      <c r="V62" s="73">
        <f>IFERROR(IF(VLOOKUP($A62,#REF!,7,FALSE)&gt;0,G62*VLOOKUP($A62,BASE_DADOS!$A:$O,12,0),0),0)</f>
        <v>0</v>
      </c>
      <c r="W62" s="73">
        <f>IFERROR(IF(VLOOKUP($A62,#REF!,7,FALSE)&gt;0,H62*VLOOKUP($A62,BASE_DADOS!$A:$O,12,0),0),0)</f>
        <v>0</v>
      </c>
      <c r="X62" s="73">
        <f>IFERROR(IF(VLOOKUP($A62,#REF!,7,FALSE)&gt;0,I62*VLOOKUP($A62,BASE_DADOS!$A:$O,12,0),0),0)</f>
        <v>0</v>
      </c>
      <c r="Y62" s="73">
        <f>IFERROR(IF(VLOOKUP($A62,#REF!,7,FALSE)&gt;0,J62*VLOOKUP($A62,BASE_DADOS!$A:$O,12,0),0),0)</f>
        <v>0</v>
      </c>
      <c r="Z62" s="73">
        <f>IFERROR(IF(VLOOKUP($A62,#REF!,7,FALSE)&gt;0,K62*VLOOKUP($A62,BASE_DADOS!$A:$O,12,0),0),0)</f>
        <v>0</v>
      </c>
      <c r="AA62" s="73">
        <f>IFERROR(IF(VLOOKUP($A62,#REF!,7,FALSE)&gt;0,L62*VLOOKUP($A62,BASE_DADOS!$A:$O,12,0),0),0)</f>
        <v>0</v>
      </c>
      <c r="AB62" s="73">
        <f>IFERROR(IF(VLOOKUP($A62,#REF!,7,FALSE)&gt;0,M62*VLOOKUP($A62,BASE_DADOS!$A:$O,12,0),0),0)</f>
        <v>0</v>
      </c>
      <c r="AC62" s="73">
        <f>IFERROR(IF(VLOOKUP($A62,#REF!,7,FALSE)&gt;0,N62*VLOOKUP($A62,BASE_DADOS!$A:$O,12,0),0),0)</f>
        <v>0</v>
      </c>
      <c r="AD62" s="73">
        <f>IFERROR(IF(VLOOKUP($A62,#REF!,7,FALSE)&gt;0,O62*VLOOKUP($A62,BASE_DADOS!$A:$O,12,0),0),0)</f>
        <v>0</v>
      </c>
      <c r="AE62" s="73">
        <f>IFERROR(IF(VLOOKUP($A62,#REF!,7,FALSE)&gt;0,P62*VLOOKUP($A62,BASE_DADOS!$A:$O,12,0),0),0)</f>
        <v>0</v>
      </c>
      <c r="AF62" s="73">
        <f>IFERROR(IF(VLOOKUP($A62,#REF!,7,FALSE)&gt;0,Q62*VLOOKUP($A62,BASE_DADOS!$A:$O,12,0),0),0)</f>
        <v>0</v>
      </c>
    </row>
    <row r="63" spans="1:32" ht="15.75" customHeight="1" x14ac:dyDescent="0.25">
      <c r="A63" s="69" t="str">
        <f t="shared" si="1"/>
        <v>SC2_ITAJAIFALA BRASIL - EDIÇÃO DE SÁBADO</v>
      </c>
      <c r="B63" s="10" t="s">
        <v>83</v>
      </c>
      <c r="C63" s="24" t="s">
        <v>51</v>
      </c>
      <c r="D63" s="20">
        <v>0.47159090909090912</v>
      </c>
      <c r="E63" s="20">
        <v>0.52840909090909094</v>
      </c>
      <c r="F63" s="20">
        <v>5.6818181818181816E-2</v>
      </c>
      <c r="G63" s="20">
        <v>0.13636363636363635</v>
      </c>
      <c r="H63" s="20">
        <v>0.25</v>
      </c>
      <c r="I63" s="20">
        <v>0.15909090909090909</v>
      </c>
      <c r="J63" s="20">
        <v>0.16477272727272727</v>
      </c>
      <c r="K63" s="20">
        <v>0.23295454545454544</v>
      </c>
      <c r="L63" s="20">
        <v>0.26704545454545453</v>
      </c>
      <c r="M63" s="20">
        <v>0.42045454545454547</v>
      </c>
      <c r="N63" s="20">
        <v>0.3125</v>
      </c>
      <c r="O63" s="20">
        <v>0.27966101694915252</v>
      </c>
      <c r="P63" s="20">
        <v>0.38983050847457629</v>
      </c>
      <c r="Q63" s="20">
        <v>0.33050847457627119</v>
      </c>
      <c r="R63" s="10"/>
      <c r="S63" s="73">
        <f>IFERROR(IF(VLOOKUP($A63,#REF!,7,FALSE)&gt;0,D63*VLOOKUP($A63,BASE_DADOS!$A:$O,12,0),0),0)</f>
        <v>0</v>
      </c>
      <c r="T63" s="73">
        <f>IFERROR(IF(VLOOKUP($A63,#REF!,7,FALSE)&gt;0,E63*VLOOKUP($A63,BASE_DADOS!$A:$O,12,0),0),0)</f>
        <v>0</v>
      </c>
      <c r="U63" s="73">
        <f>IFERROR(IF(VLOOKUP($A63,#REF!,7,FALSE)&gt;0,F63*VLOOKUP($A63,BASE_DADOS!$A:$O,12,0),0),0)</f>
        <v>0</v>
      </c>
      <c r="V63" s="73">
        <f>IFERROR(IF(VLOOKUP($A63,#REF!,7,FALSE)&gt;0,G63*VLOOKUP($A63,BASE_DADOS!$A:$O,12,0),0),0)</f>
        <v>0</v>
      </c>
      <c r="W63" s="73">
        <f>IFERROR(IF(VLOOKUP($A63,#REF!,7,FALSE)&gt;0,H63*VLOOKUP($A63,BASE_DADOS!$A:$O,12,0),0),0)</f>
        <v>0</v>
      </c>
      <c r="X63" s="73">
        <f>IFERROR(IF(VLOOKUP($A63,#REF!,7,FALSE)&gt;0,I63*VLOOKUP($A63,BASE_DADOS!$A:$O,12,0),0),0)</f>
        <v>0</v>
      </c>
      <c r="Y63" s="73">
        <f>IFERROR(IF(VLOOKUP($A63,#REF!,7,FALSE)&gt;0,J63*VLOOKUP($A63,BASE_DADOS!$A:$O,12,0),0),0)</f>
        <v>0</v>
      </c>
      <c r="Z63" s="73">
        <f>IFERROR(IF(VLOOKUP($A63,#REF!,7,FALSE)&gt;0,K63*VLOOKUP($A63,BASE_DADOS!$A:$O,12,0),0),0)</f>
        <v>0</v>
      </c>
      <c r="AA63" s="73">
        <f>IFERROR(IF(VLOOKUP($A63,#REF!,7,FALSE)&gt;0,L63*VLOOKUP($A63,BASE_DADOS!$A:$O,12,0),0),0)</f>
        <v>0</v>
      </c>
      <c r="AB63" s="73">
        <f>IFERROR(IF(VLOOKUP($A63,#REF!,7,FALSE)&gt;0,M63*VLOOKUP($A63,BASE_DADOS!$A:$O,12,0),0),0)</f>
        <v>0</v>
      </c>
      <c r="AC63" s="73">
        <f>IFERROR(IF(VLOOKUP($A63,#REF!,7,FALSE)&gt;0,N63*VLOOKUP($A63,BASE_DADOS!$A:$O,12,0),0),0)</f>
        <v>0</v>
      </c>
      <c r="AD63" s="73">
        <f>IFERROR(IF(VLOOKUP($A63,#REF!,7,FALSE)&gt;0,O63*VLOOKUP($A63,BASE_DADOS!$A:$O,12,0),0),0)</f>
        <v>0</v>
      </c>
      <c r="AE63" s="73">
        <f>IFERROR(IF(VLOOKUP($A63,#REF!,7,FALSE)&gt;0,P63*VLOOKUP($A63,BASE_DADOS!$A:$O,12,0),0),0)</f>
        <v>0</v>
      </c>
      <c r="AF63" s="73">
        <f>IFERROR(IF(VLOOKUP($A63,#REF!,7,FALSE)&gt;0,Q63*VLOOKUP($A63,BASE_DADOS!$A:$O,12,0),0),0)</f>
        <v>0</v>
      </c>
    </row>
    <row r="64" spans="1:32" ht="15.75" customHeight="1" x14ac:dyDescent="0.25">
      <c r="A64" s="69" t="str">
        <f t="shared" si="1"/>
        <v>SC2_ITAJAIBALANÇO GERAL SC - ED SÁBADO - ESTADUAL (1)</v>
      </c>
      <c r="B64" s="10" t="s">
        <v>83</v>
      </c>
      <c r="C64" s="24" t="s">
        <v>53</v>
      </c>
      <c r="D64" s="20">
        <v>0.47159090909090912</v>
      </c>
      <c r="E64" s="20">
        <v>0.52840909090909094</v>
      </c>
      <c r="F64" s="20">
        <v>5.6818181818181816E-2</v>
      </c>
      <c r="G64" s="20">
        <v>0.13636363636363635</v>
      </c>
      <c r="H64" s="20">
        <v>0.25</v>
      </c>
      <c r="I64" s="20">
        <v>0.15909090909090909</v>
      </c>
      <c r="J64" s="20">
        <v>0.16477272727272727</v>
      </c>
      <c r="K64" s="20">
        <v>0.23295454545454544</v>
      </c>
      <c r="L64" s="20">
        <v>0.26704545454545453</v>
      </c>
      <c r="M64" s="20">
        <v>0.42045454545454547</v>
      </c>
      <c r="N64" s="20">
        <v>0.3125</v>
      </c>
      <c r="O64" s="20">
        <v>0.27966101694915252</v>
      </c>
      <c r="P64" s="20">
        <v>0.38983050847457629</v>
      </c>
      <c r="Q64" s="20">
        <v>0.33050847457627119</v>
      </c>
      <c r="R64" s="10"/>
      <c r="S64" s="73">
        <f>IFERROR(IF(VLOOKUP($A64,#REF!,7,FALSE)&gt;0,D64*VLOOKUP($A64,BASE_DADOS!$A:$O,12,0),0),0)</f>
        <v>0</v>
      </c>
      <c r="T64" s="73">
        <f>IFERROR(IF(VLOOKUP($A64,#REF!,7,FALSE)&gt;0,E64*VLOOKUP($A64,BASE_DADOS!$A:$O,12,0),0),0)</f>
        <v>0</v>
      </c>
      <c r="U64" s="73">
        <f>IFERROR(IF(VLOOKUP($A64,#REF!,7,FALSE)&gt;0,F64*VLOOKUP($A64,BASE_DADOS!$A:$O,12,0),0),0)</f>
        <v>0</v>
      </c>
      <c r="V64" s="73">
        <f>IFERROR(IF(VLOOKUP($A64,#REF!,7,FALSE)&gt;0,G64*VLOOKUP($A64,BASE_DADOS!$A:$O,12,0),0),0)</f>
        <v>0</v>
      </c>
      <c r="W64" s="73">
        <f>IFERROR(IF(VLOOKUP($A64,#REF!,7,FALSE)&gt;0,H64*VLOOKUP($A64,BASE_DADOS!$A:$O,12,0),0),0)</f>
        <v>0</v>
      </c>
      <c r="X64" s="73">
        <f>IFERROR(IF(VLOOKUP($A64,#REF!,7,FALSE)&gt;0,I64*VLOOKUP($A64,BASE_DADOS!$A:$O,12,0),0),0)</f>
        <v>0</v>
      </c>
      <c r="Y64" s="73">
        <f>IFERROR(IF(VLOOKUP($A64,#REF!,7,FALSE)&gt;0,J64*VLOOKUP($A64,BASE_DADOS!$A:$O,12,0),0),0)</f>
        <v>0</v>
      </c>
      <c r="Z64" s="73">
        <f>IFERROR(IF(VLOOKUP($A64,#REF!,7,FALSE)&gt;0,K64*VLOOKUP($A64,BASE_DADOS!$A:$O,12,0),0),0)</f>
        <v>0</v>
      </c>
      <c r="AA64" s="73">
        <f>IFERROR(IF(VLOOKUP($A64,#REF!,7,FALSE)&gt;0,L64*VLOOKUP($A64,BASE_DADOS!$A:$O,12,0),0),0)</f>
        <v>0</v>
      </c>
      <c r="AB64" s="73">
        <f>IFERROR(IF(VLOOKUP($A64,#REF!,7,FALSE)&gt;0,M64*VLOOKUP($A64,BASE_DADOS!$A:$O,12,0),0),0)</f>
        <v>0</v>
      </c>
      <c r="AC64" s="73">
        <f>IFERROR(IF(VLOOKUP($A64,#REF!,7,FALSE)&gt;0,N64*VLOOKUP($A64,BASE_DADOS!$A:$O,12,0),0),0)</f>
        <v>0</v>
      </c>
      <c r="AD64" s="73">
        <f>IFERROR(IF(VLOOKUP($A64,#REF!,7,FALSE)&gt;0,O64*VLOOKUP($A64,BASE_DADOS!$A:$O,12,0),0),0)</f>
        <v>0</v>
      </c>
      <c r="AE64" s="73">
        <f>IFERROR(IF(VLOOKUP($A64,#REF!,7,FALSE)&gt;0,P64*VLOOKUP($A64,BASE_DADOS!$A:$O,12,0),0),0)</f>
        <v>0</v>
      </c>
      <c r="AF64" s="73">
        <f>IFERROR(IF(VLOOKUP($A64,#REF!,7,FALSE)&gt;0,Q64*VLOOKUP($A64,BASE_DADOS!$A:$O,12,0),0),0)</f>
        <v>0</v>
      </c>
    </row>
    <row r="65" spans="1:32" ht="15.75" customHeight="1" x14ac:dyDescent="0.25">
      <c r="A65" s="69" t="str">
        <f t="shared" si="1"/>
        <v>SC2_ITAJAICLUBE DA BOLA</v>
      </c>
      <c r="B65" s="10" t="s">
        <v>83</v>
      </c>
      <c r="C65" s="24" t="s">
        <v>55</v>
      </c>
      <c r="D65" s="20">
        <v>0.47159090909090912</v>
      </c>
      <c r="E65" s="20">
        <v>0.52840909090909094</v>
      </c>
      <c r="F65" s="20">
        <v>5.6818181818181816E-2</v>
      </c>
      <c r="G65" s="20">
        <v>0.13636363636363635</v>
      </c>
      <c r="H65" s="20">
        <v>0.25</v>
      </c>
      <c r="I65" s="20">
        <v>0.15909090909090909</v>
      </c>
      <c r="J65" s="20">
        <v>0.16477272727272727</v>
      </c>
      <c r="K65" s="20">
        <v>0.23295454545454544</v>
      </c>
      <c r="L65" s="20">
        <v>0.26704545454545453</v>
      </c>
      <c r="M65" s="20">
        <v>0.42045454545454547</v>
      </c>
      <c r="N65" s="20">
        <v>0.3125</v>
      </c>
      <c r="O65" s="20">
        <v>0.27966101694915252</v>
      </c>
      <c r="P65" s="20">
        <v>0.38983050847457629</v>
      </c>
      <c r="Q65" s="20">
        <v>0.33050847457627119</v>
      </c>
      <c r="R65" s="10"/>
      <c r="S65" s="73">
        <f>IFERROR(IF(VLOOKUP($A65,#REF!,7,FALSE)&gt;0,D65*VLOOKUP($A65,BASE_DADOS!$A:$O,12,0),0),0)</f>
        <v>0</v>
      </c>
      <c r="T65" s="73">
        <f>IFERROR(IF(VLOOKUP($A65,#REF!,7,FALSE)&gt;0,E65*VLOOKUP($A65,BASE_DADOS!$A:$O,12,0),0),0)</f>
        <v>0</v>
      </c>
      <c r="U65" s="73">
        <f>IFERROR(IF(VLOOKUP($A65,#REF!,7,FALSE)&gt;0,F65*VLOOKUP($A65,BASE_DADOS!$A:$O,12,0),0),0)</f>
        <v>0</v>
      </c>
      <c r="V65" s="73">
        <f>IFERROR(IF(VLOOKUP($A65,#REF!,7,FALSE)&gt;0,G65*VLOOKUP($A65,BASE_DADOS!$A:$O,12,0),0),0)</f>
        <v>0</v>
      </c>
      <c r="W65" s="73">
        <f>IFERROR(IF(VLOOKUP($A65,#REF!,7,FALSE)&gt;0,H65*VLOOKUP($A65,BASE_DADOS!$A:$O,12,0),0),0)</f>
        <v>0</v>
      </c>
      <c r="X65" s="73">
        <f>IFERROR(IF(VLOOKUP($A65,#REF!,7,FALSE)&gt;0,I65*VLOOKUP($A65,BASE_DADOS!$A:$O,12,0),0),0)</f>
        <v>0</v>
      </c>
      <c r="Y65" s="73">
        <f>IFERROR(IF(VLOOKUP($A65,#REF!,7,FALSE)&gt;0,J65*VLOOKUP($A65,BASE_DADOS!$A:$O,12,0),0),0)</f>
        <v>0</v>
      </c>
      <c r="Z65" s="73">
        <f>IFERROR(IF(VLOOKUP($A65,#REF!,7,FALSE)&gt;0,K65*VLOOKUP($A65,BASE_DADOS!$A:$O,12,0),0),0)</f>
        <v>0</v>
      </c>
      <c r="AA65" s="73">
        <f>IFERROR(IF(VLOOKUP($A65,#REF!,7,FALSE)&gt;0,L65*VLOOKUP($A65,BASE_DADOS!$A:$O,12,0),0),0)</f>
        <v>0</v>
      </c>
      <c r="AB65" s="73">
        <f>IFERROR(IF(VLOOKUP($A65,#REF!,7,FALSE)&gt;0,M65*VLOOKUP($A65,BASE_DADOS!$A:$O,12,0),0),0)</f>
        <v>0</v>
      </c>
      <c r="AC65" s="73">
        <f>IFERROR(IF(VLOOKUP($A65,#REF!,7,FALSE)&gt;0,N65*VLOOKUP($A65,BASE_DADOS!$A:$O,12,0),0),0)</f>
        <v>0</v>
      </c>
      <c r="AD65" s="73">
        <f>IFERROR(IF(VLOOKUP($A65,#REF!,7,FALSE)&gt;0,O65*VLOOKUP($A65,BASE_DADOS!$A:$O,12,0),0),0)</f>
        <v>0</v>
      </c>
      <c r="AE65" s="73">
        <f>IFERROR(IF(VLOOKUP($A65,#REF!,7,FALSE)&gt;0,P65*VLOOKUP($A65,BASE_DADOS!$A:$O,12,0),0),0)</f>
        <v>0</v>
      </c>
      <c r="AF65" s="73">
        <f>IFERROR(IF(VLOOKUP($A65,#REF!,7,FALSE)&gt;0,Q65*VLOOKUP($A65,BASE_DADOS!$A:$O,12,0),0),0)</f>
        <v>0</v>
      </c>
    </row>
    <row r="66" spans="1:32" ht="15.75" customHeight="1" x14ac:dyDescent="0.25">
      <c r="A66" s="69" t="str">
        <f t="shared" si="1"/>
        <v>SC2_ITAJAICINE AVENTURA</v>
      </c>
      <c r="B66" s="10" t="s">
        <v>83</v>
      </c>
      <c r="C66" s="24" t="s">
        <v>57</v>
      </c>
      <c r="D66" s="20">
        <v>0.47159090909090912</v>
      </c>
      <c r="E66" s="20">
        <v>0.52840909090909094</v>
      </c>
      <c r="F66" s="20">
        <v>5.6818181818181816E-2</v>
      </c>
      <c r="G66" s="20">
        <v>0.13636363636363635</v>
      </c>
      <c r="H66" s="20">
        <v>0.25</v>
      </c>
      <c r="I66" s="20">
        <v>0.15909090909090909</v>
      </c>
      <c r="J66" s="20">
        <v>0.16477272727272727</v>
      </c>
      <c r="K66" s="20">
        <v>0.23295454545454544</v>
      </c>
      <c r="L66" s="20">
        <v>0.26704545454545453</v>
      </c>
      <c r="M66" s="20">
        <v>0.42045454545454547</v>
      </c>
      <c r="N66" s="20">
        <v>0.3125</v>
      </c>
      <c r="O66" s="20">
        <v>0.27966101694915252</v>
      </c>
      <c r="P66" s="20">
        <v>0.38983050847457629</v>
      </c>
      <c r="Q66" s="20">
        <v>0.33050847457627119</v>
      </c>
      <c r="R66" s="10"/>
      <c r="S66" s="73">
        <f>IFERROR(IF(VLOOKUP($A66,#REF!,7,FALSE)&gt;0,D66*VLOOKUP($A66,BASE_DADOS!$A:$O,12,0),0),0)</f>
        <v>0</v>
      </c>
      <c r="T66" s="73">
        <f>IFERROR(IF(VLOOKUP($A66,#REF!,7,FALSE)&gt;0,E66*VLOOKUP($A66,BASE_DADOS!$A:$O,12,0),0),0)</f>
        <v>0</v>
      </c>
      <c r="U66" s="73">
        <f>IFERROR(IF(VLOOKUP($A66,#REF!,7,FALSE)&gt;0,F66*VLOOKUP($A66,BASE_DADOS!$A:$O,12,0),0),0)</f>
        <v>0</v>
      </c>
      <c r="V66" s="73">
        <f>IFERROR(IF(VLOOKUP($A66,#REF!,7,FALSE)&gt;0,G66*VLOOKUP($A66,BASE_DADOS!$A:$O,12,0),0),0)</f>
        <v>0</v>
      </c>
      <c r="W66" s="73">
        <f>IFERROR(IF(VLOOKUP($A66,#REF!,7,FALSE)&gt;0,H66*VLOOKUP($A66,BASE_DADOS!$A:$O,12,0),0),0)</f>
        <v>0</v>
      </c>
      <c r="X66" s="73">
        <f>IFERROR(IF(VLOOKUP($A66,#REF!,7,FALSE)&gt;0,I66*VLOOKUP($A66,BASE_DADOS!$A:$O,12,0),0),0)</f>
        <v>0</v>
      </c>
      <c r="Y66" s="73">
        <f>IFERROR(IF(VLOOKUP($A66,#REF!,7,FALSE)&gt;0,J66*VLOOKUP($A66,BASE_DADOS!$A:$O,12,0),0),0)</f>
        <v>0</v>
      </c>
      <c r="Z66" s="73">
        <f>IFERROR(IF(VLOOKUP($A66,#REF!,7,FALSE)&gt;0,K66*VLOOKUP($A66,BASE_DADOS!$A:$O,12,0),0),0)</f>
        <v>0</v>
      </c>
      <c r="AA66" s="73">
        <f>IFERROR(IF(VLOOKUP($A66,#REF!,7,FALSE)&gt;0,L66*VLOOKUP($A66,BASE_DADOS!$A:$O,12,0),0),0)</f>
        <v>0</v>
      </c>
      <c r="AB66" s="73">
        <f>IFERROR(IF(VLOOKUP($A66,#REF!,7,FALSE)&gt;0,M66*VLOOKUP($A66,BASE_DADOS!$A:$O,12,0),0),0)</f>
        <v>0</v>
      </c>
      <c r="AC66" s="73">
        <f>IFERROR(IF(VLOOKUP($A66,#REF!,7,FALSE)&gt;0,N66*VLOOKUP($A66,BASE_DADOS!$A:$O,12,0),0),0)</f>
        <v>0</v>
      </c>
      <c r="AD66" s="73">
        <f>IFERROR(IF(VLOOKUP($A66,#REF!,7,FALSE)&gt;0,O66*VLOOKUP($A66,BASE_DADOS!$A:$O,12,0),0),0)</f>
        <v>0</v>
      </c>
      <c r="AE66" s="73">
        <f>IFERROR(IF(VLOOKUP($A66,#REF!,7,FALSE)&gt;0,P66*VLOOKUP($A66,BASE_DADOS!$A:$O,12,0),0),0)</f>
        <v>0</v>
      </c>
      <c r="AF66" s="73">
        <f>IFERROR(IF(VLOOKUP($A66,#REF!,7,FALSE)&gt;0,Q66*VLOOKUP($A66,BASE_DADOS!$A:$O,12,0),0),0)</f>
        <v>0</v>
      </c>
    </row>
    <row r="67" spans="1:32" ht="15.75" customHeight="1" x14ac:dyDescent="0.25">
      <c r="A67" s="69" t="str">
        <f t="shared" si="1"/>
        <v>SC2_ITAJAICIDADE ALERTA - EDIÇÃO DE SÁBADO 1</v>
      </c>
      <c r="B67" s="10" t="s">
        <v>83</v>
      </c>
      <c r="C67" s="24" t="s">
        <v>59</v>
      </c>
      <c r="D67" s="20">
        <v>0.47159090909090912</v>
      </c>
      <c r="E67" s="20">
        <v>0.52840909090909094</v>
      </c>
      <c r="F67" s="20">
        <v>5.6818181818181816E-2</v>
      </c>
      <c r="G67" s="20">
        <v>0.13636363636363635</v>
      </c>
      <c r="H67" s="20">
        <v>0.25</v>
      </c>
      <c r="I67" s="20">
        <v>0.15909090909090909</v>
      </c>
      <c r="J67" s="20">
        <v>0.16477272727272727</v>
      </c>
      <c r="K67" s="20">
        <v>0.23295454545454544</v>
      </c>
      <c r="L67" s="20">
        <v>0.26704545454545453</v>
      </c>
      <c r="M67" s="20">
        <v>0.42045454545454547</v>
      </c>
      <c r="N67" s="20">
        <v>0.3125</v>
      </c>
      <c r="O67" s="20">
        <v>0.27966101694915252</v>
      </c>
      <c r="P67" s="20">
        <v>0.38983050847457629</v>
      </c>
      <c r="Q67" s="20">
        <v>0.33050847457627119</v>
      </c>
      <c r="R67" s="10"/>
      <c r="S67" s="73">
        <f>IFERROR(IF(VLOOKUP($A67,#REF!,7,FALSE)&gt;0,D67*VLOOKUP($A67,BASE_DADOS!$A:$O,12,0),0),0)</f>
        <v>0</v>
      </c>
      <c r="T67" s="73">
        <f>IFERROR(IF(VLOOKUP($A67,#REF!,7,FALSE)&gt;0,E67*VLOOKUP($A67,BASE_DADOS!$A:$O,12,0),0),0)</f>
        <v>0</v>
      </c>
      <c r="U67" s="73">
        <f>IFERROR(IF(VLOOKUP($A67,#REF!,7,FALSE)&gt;0,F67*VLOOKUP($A67,BASE_DADOS!$A:$O,12,0),0),0)</f>
        <v>0</v>
      </c>
      <c r="V67" s="73">
        <f>IFERROR(IF(VLOOKUP($A67,#REF!,7,FALSE)&gt;0,G67*VLOOKUP($A67,BASE_DADOS!$A:$O,12,0),0),0)</f>
        <v>0</v>
      </c>
      <c r="W67" s="73">
        <f>IFERROR(IF(VLOOKUP($A67,#REF!,7,FALSE)&gt;0,H67*VLOOKUP($A67,BASE_DADOS!$A:$O,12,0),0),0)</f>
        <v>0</v>
      </c>
      <c r="X67" s="73">
        <f>IFERROR(IF(VLOOKUP($A67,#REF!,7,FALSE)&gt;0,I67*VLOOKUP($A67,BASE_DADOS!$A:$O,12,0),0),0)</f>
        <v>0</v>
      </c>
      <c r="Y67" s="73">
        <f>IFERROR(IF(VLOOKUP($A67,#REF!,7,FALSE)&gt;0,J67*VLOOKUP($A67,BASE_DADOS!$A:$O,12,0),0),0)</f>
        <v>0</v>
      </c>
      <c r="Z67" s="73">
        <f>IFERROR(IF(VLOOKUP($A67,#REF!,7,FALSE)&gt;0,K67*VLOOKUP($A67,BASE_DADOS!$A:$O,12,0),0),0)</f>
        <v>0</v>
      </c>
      <c r="AA67" s="73">
        <f>IFERROR(IF(VLOOKUP($A67,#REF!,7,FALSE)&gt;0,L67*VLOOKUP($A67,BASE_DADOS!$A:$O,12,0),0),0)</f>
        <v>0</v>
      </c>
      <c r="AB67" s="73">
        <f>IFERROR(IF(VLOOKUP($A67,#REF!,7,FALSE)&gt;0,M67*VLOOKUP($A67,BASE_DADOS!$A:$O,12,0),0),0)</f>
        <v>0</v>
      </c>
      <c r="AC67" s="73">
        <f>IFERROR(IF(VLOOKUP($A67,#REF!,7,FALSE)&gt;0,N67*VLOOKUP($A67,BASE_DADOS!$A:$O,12,0),0),0)</f>
        <v>0</v>
      </c>
      <c r="AD67" s="73">
        <f>IFERROR(IF(VLOOKUP($A67,#REF!,7,FALSE)&gt;0,O67*VLOOKUP($A67,BASE_DADOS!$A:$O,12,0),0),0)</f>
        <v>0</v>
      </c>
      <c r="AE67" s="73">
        <f>IFERROR(IF(VLOOKUP($A67,#REF!,7,FALSE)&gt;0,P67*VLOOKUP($A67,BASE_DADOS!$A:$O,12,0),0),0)</f>
        <v>0</v>
      </c>
      <c r="AF67" s="73">
        <f>IFERROR(IF(VLOOKUP($A67,#REF!,7,FALSE)&gt;0,Q67*VLOOKUP($A67,BASE_DADOS!$A:$O,12,0),0),0)</f>
        <v>0</v>
      </c>
    </row>
    <row r="68" spans="1:32" ht="15.75" customHeight="1" x14ac:dyDescent="0.25">
      <c r="A68" s="69" t="str">
        <f t="shared" si="1"/>
        <v>SC2_ITAJAIJORNAL DA RECORD - EDIÇÃO DE SÁBADO</v>
      </c>
      <c r="B68" s="10" t="s">
        <v>83</v>
      </c>
      <c r="C68" s="24" t="s">
        <v>61</v>
      </c>
      <c r="D68" s="20">
        <v>0.47159090909090912</v>
      </c>
      <c r="E68" s="20">
        <v>0.52840909090909094</v>
      </c>
      <c r="F68" s="20">
        <v>5.6818181818181816E-2</v>
      </c>
      <c r="G68" s="20">
        <v>0.13636363636363635</v>
      </c>
      <c r="H68" s="20">
        <v>0.25</v>
      </c>
      <c r="I68" s="20">
        <v>0.15909090909090909</v>
      </c>
      <c r="J68" s="20">
        <v>0.16477272727272727</v>
      </c>
      <c r="K68" s="20">
        <v>0.23295454545454544</v>
      </c>
      <c r="L68" s="20">
        <v>0.26704545454545453</v>
      </c>
      <c r="M68" s="20">
        <v>0.42045454545454547</v>
      </c>
      <c r="N68" s="20">
        <v>0.3125</v>
      </c>
      <c r="O68" s="20">
        <v>0.27966101694915252</v>
      </c>
      <c r="P68" s="20">
        <v>0.38983050847457629</v>
      </c>
      <c r="Q68" s="20">
        <v>0.33050847457627119</v>
      </c>
      <c r="R68" s="10"/>
      <c r="S68" s="73">
        <f>IFERROR(IF(VLOOKUP($A68,#REF!,7,FALSE)&gt;0,D68*VLOOKUP($A68,BASE_DADOS!$A:$O,12,0),0),0)</f>
        <v>0</v>
      </c>
      <c r="T68" s="73">
        <f>IFERROR(IF(VLOOKUP($A68,#REF!,7,FALSE)&gt;0,E68*VLOOKUP($A68,BASE_DADOS!$A:$O,12,0),0),0)</f>
        <v>0</v>
      </c>
      <c r="U68" s="73">
        <f>IFERROR(IF(VLOOKUP($A68,#REF!,7,FALSE)&gt;0,F68*VLOOKUP($A68,BASE_DADOS!$A:$O,12,0),0),0)</f>
        <v>0</v>
      </c>
      <c r="V68" s="73">
        <f>IFERROR(IF(VLOOKUP($A68,#REF!,7,FALSE)&gt;0,G68*VLOOKUP($A68,BASE_DADOS!$A:$O,12,0),0),0)</f>
        <v>0</v>
      </c>
      <c r="W68" s="73">
        <f>IFERROR(IF(VLOOKUP($A68,#REF!,7,FALSE)&gt;0,H68*VLOOKUP($A68,BASE_DADOS!$A:$O,12,0),0),0)</f>
        <v>0</v>
      </c>
      <c r="X68" s="73">
        <f>IFERROR(IF(VLOOKUP($A68,#REF!,7,FALSE)&gt;0,I68*VLOOKUP($A68,BASE_DADOS!$A:$O,12,0),0),0)</f>
        <v>0</v>
      </c>
      <c r="Y68" s="73">
        <f>IFERROR(IF(VLOOKUP($A68,#REF!,7,FALSE)&gt;0,J68*VLOOKUP($A68,BASE_DADOS!$A:$O,12,0),0),0)</f>
        <v>0</v>
      </c>
      <c r="Z68" s="73">
        <f>IFERROR(IF(VLOOKUP($A68,#REF!,7,FALSE)&gt;0,K68*VLOOKUP($A68,BASE_DADOS!$A:$O,12,0),0),0)</f>
        <v>0</v>
      </c>
      <c r="AA68" s="73">
        <f>IFERROR(IF(VLOOKUP($A68,#REF!,7,FALSE)&gt;0,L68*VLOOKUP($A68,BASE_DADOS!$A:$O,12,0),0),0)</f>
        <v>0</v>
      </c>
      <c r="AB68" s="73">
        <f>IFERROR(IF(VLOOKUP($A68,#REF!,7,FALSE)&gt;0,M68*VLOOKUP($A68,BASE_DADOS!$A:$O,12,0),0),0)</f>
        <v>0</v>
      </c>
      <c r="AC68" s="73">
        <f>IFERROR(IF(VLOOKUP($A68,#REF!,7,FALSE)&gt;0,N68*VLOOKUP($A68,BASE_DADOS!$A:$O,12,0),0),0)</f>
        <v>0</v>
      </c>
      <c r="AD68" s="73">
        <f>IFERROR(IF(VLOOKUP($A68,#REF!,7,FALSE)&gt;0,O68*VLOOKUP($A68,BASE_DADOS!$A:$O,12,0),0),0)</f>
        <v>0</v>
      </c>
      <c r="AE68" s="73">
        <f>IFERROR(IF(VLOOKUP($A68,#REF!,7,FALSE)&gt;0,P68*VLOOKUP($A68,BASE_DADOS!$A:$O,12,0),0),0)</f>
        <v>0</v>
      </c>
      <c r="AF68" s="73">
        <f>IFERROR(IF(VLOOKUP($A68,#REF!,7,FALSE)&gt;0,Q68*VLOOKUP($A68,BASE_DADOS!$A:$O,12,0),0),0)</f>
        <v>0</v>
      </c>
    </row>
    <row r="69" spans="1:32" ht="15.75" customHeight="1" x14ac:dyDescent="0.25">
      <c r="A69" s="69" t="str">
        <f t="shared" si="1"/>
        <v xml:space="preserve">SC2_ITAJAINOVELA 3 - MELHORES MOMENTOS </v>
      </c>
      <c r="B69" s="10" t="s">
        <v>83</v>
      </c>
      <c r="C69" s="24" t="s">
        <v>62</v>
      </c>
      <c r="D69" s="20">
        <v>0.47159090909090912</v>
      </c>
      <c r="E69" s="20">
        <v>0.52840909090909094</v>
      </c>
      <c r="F69" s="20">
        <v>5.6818181818181816E-2</v>
      </c>
      <c r="G69" s="20">
        <v>0.13636363636363635</v>
      </c>
      <c r="H69" s="20">
        <v>0.25</v>
      </c>
      <c r="I69" s="20">
        <v>0.15909090909090909</v>
      </c>
      <c r="J69" s="20">
        <v>0.16477272727272727</v>
      </c>
      <c r="K69" s="20">
        <v>0.23295454545454544</v>
      </c>
      <c r="L69" s="20">
        <v>0.26704545454545453</v>
      </c>
      <c r="M69" s="20">
        <v>0.42045454545454547</v>
      </c>
      <c r="N69" s="20">
        <v>0.3125</v>
      </c>
      <c r="O69" s="20">
        <v>0.27966101694915252</v>
      </c>
      <c r="P69" s="20">
        <v>0.38983050847457629</v>
      </c>
      <c r="Q69" s="20">
        <v>0.33050847457627119</v>
      </c>
      <c r="R69" s="10"/>
      <c r="S69" s="73">
        <f>IFERROR(IF(VLOOKUP($A69,#REF!,7,FALSE)&gt;0,D69*VLOOKUP($A69,BASE_DADOS!$A:$O,12,0),0),0)</f>
        <v>0</v>
      </c>
      <c r="T69" s="73">
        <f>IFERROR(IF(VLOOKUP($A69,#REF!,7,FALSE)&gt;0,E69*VLOOKUP($A69,BASE_DADOS!$A:$O,12,0),0),0)</f>
        <v>0</v>
      </c>
      <c r="U69" s="73">
        <f>IFERROR(IF(VLOOKUP($A69,#REF!,7,FALSE)&gt;0,F69*VLOOKUP($A69,BASE_DADOS!$A:$O,12,0),0),0)</f>
        <v>0</v>
      </c>
      <c r="V69" s="73">
        <f>IFERROR(IF(VLOOKUP($A69,#REF!,7,FALSE)&gt;0,G69*VLOOKUP($A69,BASE_DADOS!$A:$O,12,0),0),0)</f>
        <v>0</v>
      </c>
      <c r="W69" s="73">
        <f>IFERROR(IF(VLOOKUP($A69,#REF!,7,FALSE)&gt;0,H69*VLOOKUP($A69,BASE_DADOS!$A:$O,12,0),0),0)</f>
        <v>0</v>
      </c>
      <c r="X69" s="73">
        <f>IFERROR(IF(VLOOKUP($A69,#REF!,7,FALSE)&gt;0,I69*VLOOKUP($A69,BASE_DADOS!$A:$O,12,0),0),0)</f>
        <v>0</v>
      </c>
      <c r="Y69" s="73">
        <f>IFERROR(IF(VLOOKUP($A69,#REF!,7,FALSE)&gt;0,J69*VLOOKUP($A69,BASE_DADOS!$A:$O,12,0),0),0)</f>
        <v>0</v>
      </c>
      <c r="Z69" s="73">
        <f>IFERROR(IF(VLOOKUP($A69,#REF!,7,FALSE)&gt;0,K69*VLOOKUP($A69,BASE_DADOS!$A:$O,12,0),0),0)</f>
        <v>0</v>
      </c>
      <c r="AA69" s="73">
        <f>IFERROR(IF(VLOOKUP($A69,#REF!,7,FALSE)&gt;0,L69*VLOOKUP($A69,BASE_DADOS!$A:$O,12,0),0),0)</f>
        <v>0</v>
      </c>
      <c r="AB69" s="73">
        <f>IFERROR(IF(VLOOKUP($A69,#REF!,7,FALSE)&gt;0,M69*VLOOKUP($A69,BASE_DADOS!$A:$O,12,0),0),0)</f>
        <v>0</v>
      </c>
      <c r="AC69" s="73">
        <f>IFERROR(IF(VLOOKUP($A69,#REF!,7,FALSE)&gt;0,N69*VLOOKUP($A69,BASE_DADOS!$A:$O,12,0),0),0)</f>
        <v>0</v>
      </c>
      <c r="AD69" s="73">
        <f>IFERROR(IF(VLOOKUP($A69,#REF!,7,FALSE)&gt;0,O69*VLOOKUP($A69,BASE_DADOS!$A:$O,12,0),0),0)</f>
        <v>0</v>
      </c>
      <c r="AE69" s="73">
        <f>IFERROR(IF(VLOOKUP($A69,#REF!,7,FALSE)&gt;0,P69*VLOOKUP($A69,BASE_DADOS!$A:$O,12,0),0),0)</f>
        <v>0</v>
      </c>
      <c r="AF69" s="73">
        <f>IFERROR(IF(VLOOKUP($A69,#REF!,7,FALSE)&gt;0,Q69*VLOOKUP($A69,BASE_DADOS!$A:$O,12,0),0),0)</f>
        <v>0</v>
      </c>
    </row>
    <row r="70" spans="1:32" ht="15.75" customHeight="1" x14ac:dyDescent="0.25">
      <c r="A70" s="69" t="str">
        <f t="shared" si="1"/>
        <v xml:space="preserve">SC2_ITAJAISUPER TELA </v>
      </c>
      <c r="B70" s="10" t="s">
        <v>83</v>
      </c>
      <c r="C70" s="24" t="s">
        <v>63</v>
      </c>
      <c r="D70" s="20">
        <v>0.47159090909090912</v>
      </c>
      <c r="E70" s="20">
        <v>0.52840909090909094</v>
      </c>
      <c r="F70" s="20">
        <v>5.6818181818181816E-2</v>
      </c>
      <c r="G70" s="20">
        <v>0.13636363636363635</v>
      </c>
      <c r="H70" s="20">
        <v>0.25</v>
      </c>
      <c r="I70" s="20">
        <v>0.15909090909090909</v>
      </c>
      <c r="J70" s="20">
        <v>0.16477272727272727</v>
      </c>
      <c r="K70" s="20">
        <v>0.23295454545454544</v>
      </c>
      <c r="L70" s="20">
        <v>0.26704545454545453</v>
      </c>
      <c r="M70" s="20">
        <v>0.42045454545454547</v>
      </c>
      <c r="N70" s="20">
        <v>0.3125</v>
      </c>
      <c r="O70" s="20">
        <v>0.27966101694915252</v>
      </c>
      <c r="P70" s="20">
        <v>0.38983050847457629</v>
      </c>
      <c r="Q70" s="20">
        <v>0.33050847457627119</v>
      </c>
      <c r="R70" s="10"/>
      <c r="S70" s="73">
        <f>IFERROR(IF(VLOOKUP($A70,#REF!,7,FALSE)&gt;0,D70*VLOOKUP($A70,BASE_DADOS!$A:$O,12,0),0),0)</f>
        <v>0</v>
      </c>
      <c r="T70" s="73">
        <f>IFERROR(IF(VLOOKUP($A70,#REF!,7,FALSE)&gt;0,E70*VLOOKUP($A70,BASE_DADOS!$A:$O,12,0),0),0)</f>
        <v>0</v>
      </c>
      <c r="U70" s="73">
        <f>IFERROR(IF(VLOOKUP($A70,#REF!,7,FALSE)&gt;0,F70*VLOOKUP($A70,BASE_DADOS!$A:$O,12,0),0),0)</f>
        <v>0</v>
      </c>
      <c r="V70" s="73">
        <f>IFERROR(IF(VLOOKUP($A70,#REF!,7,FALSE)&gt;0,G70*VLOOKUP($A70,BASE_DADOS!$A:$O,12,0),0),0)</f>
        <v>0</v>
      </c>
      <c r="W70" s="73">
        <f>IFERROR(IF(VLOOKUP($A70,#REF!,7,FALSE)&gt;0,H70*VLOOKUP($A70,BASE_DADOS!$A:$O,12,0),0),0)</f>
        <v>0</v>
      </c>
      <c r="X70" s="73">
        <f>IFERROR(IF(VLOOKUP($A70,#REF!,7,FALSE)&gt;0,I70*VLOOKUP($A70,BASE_DADOS!$A:$O,12,0),0),0)</f>
        <v>0</v>
      </c>
      <c r="Y70" s="73">
        <f>IFERROR(IF(VLOOKUP($A70,#REF!,7,FALSE)&gt;0,J70*VLOOKUP($A70,BASE_DADOS!$A:$O,12,0),0),0)</f>
        <v>0</v>
      </c>
      <c r="Z70" s="73">
        <f>IFERROR(IF(VLOOKUP($A70,#REF!,7,FALSE)&gt;0,K70*VLOOKUP($A70,BASE_DADOS!$A:$O,12,0),0),0)</f>
        <v>0</v>
      </c>
      <c r="AA70" s="73">
        <f>IFERROR(IF(VLOOKUP($A70,#REF!,7,FALSE)&gt;0,L70*VLOOKUP($A70,BASE_DADOS!$A:$O,12,0),0),0)</f>
        <v>0</v>
      </c>
      <c r="AB70" s="73">
        <f>IFERROR(IF(VLOOKUP($A70,#REF!,7,FALSE)&gt;0,M70*VLOOKUP($A70,BASE_DADOS!$A:$O,12,0),0),0)</f>
        <v>0</v>
      </c>
      <c r="AC70" s="73">
        <f>IFERROR(IF(VLOOKUP($A70,#REF!,7,FALSE)&gt;0,N70*VLOOKUP($A70,BASE_DADOS!$A:$O,12,0),0),0)</f>
        <v>0</v>
      </c>
      <c r="AD70" s="73">
        <f>IFERROR(IF(VLOOKUP($A70,#REF!,7,FALSE)&gt;0,O70*VLOOKUP($A70,BASE_DADOS!$A:$O,12,0),0),0)</f>
        <v>0</v>
      </c>
      <c r="AE70" s="73">
        <f>IFERROR(IF(VLOOKUP($A70,#REF!,7,FALSE)&gt;0,P70*VLOOKUP($A70,BASE_DADOS!$A:$O,12,0),0),0)</f>
        <v>0</v>
      </c>
      <c r="AF70" s="73">
        <f>IFERROR(IF(VLOOKUP($A70,#REF!,7,FALSE)&gt;0,Q70*VLOOKUP($A70,BASE_DADOS!$A:$O,12,0),0),0)</f>
        <v>0</v>
      </c>
    </row>
    <row r="71" spans="1:32" ht="15.75" customHeight="1" x14ac:dyDescent="0.25">
      <c r="A71" s="69" t="str">
        <f t="shared" si="1"/>
        <v>SC2_ITAJAISÉRIE DE SÁBADO</v>
      </c>
      <c r="B71" s="10" t="s">
        <v>83</v>
      </c>
      <c r="C71" s="24" t="s">
        <v>65</v>
      </c>
      <c r="D71" s="20">
        <v>0.47159090909090912</v>
      </c>
      <c r="E71" s="20">
        <v>0.52840909090909094</v>
      </c>
      <c r="F71" s="20">
        <v>5.6818181818181816E-2</v>
      </c>
      <c r="G71" s="20">
        <v>0.13636363636363635</v>
      </c>
      <c r="H71" s="20">
        <v>0.25</v>
      </c>
      <c r="I71" s="20">
        <v>0.15909090909090909</v>
      </c>
      <c r="J71" s="20">
        <v>0.16477272727272727</v>
      </c>
      <c r="K71" s="20">
        <v>0.23295454545454544</v>
      </c>
      <c r="L71" s="20">
        <v>0.26704545454545453</v>
      </c>
      <c r="M71" s="20">
        <v>0.42045454545454547</v>
      </c>
      <c r="N71" s="20">
        <v>0.3125</v>
      </c>
      <c r="O71" s="20">
        <v>0.27966101694915252</v>
      </c>
      <c r="P71" s="20">
        <v>0.38983050847457629</v>
      </c>
      <c r="Q71" s="20">
        <v>0.33050847457627119</v>
      </c>
      <c r="R71" s="10"/>
      <c r="S71" s="73">
        <f>IFERROR(IF(VLOOKUP($A71,#REF!,7,FALSE)&gt;0,D71*VLOOKUP($A71,BASE_DADOS!$A:$O,12,0),0),0)</f>
        <v>0</v>
      </c>
      <c r="T71" s="73">
        <f>IFERROR(IF(VLOOKUP($A71,#REF!,7,FALSE)&gt;0,E71*VLOOKUP($A71,BASE_DADOS!$A:$O,12,0),0),0)</f>
        <v>0</v>
      </c>
      <c r="U71" s="73">
        <f>IFERROR(IF(VLOOKUP($A71,#REF!,7,FALSE)&gt;0,F71*VLOOKUP($A71,BASE_DADOS!$A:$O,12,0),0),0)</f>
        <v>0</v>
      </c>
      <c r="V71" s="73">
        <f>IFERROR(IF(VLOOKUP($A71,#REF!,7,FALSE)&gt;0,G71*VLOOKUP($A71,BASE_DADOS!$A:$O,12,0),0),0)</f>
        <v>0</v>
      </c>
      <c r="W71" s="73">
        <f>IFERROR(IF(VLOOKUP($A71,#REF!,7,FALSE)&gt;0,H71*VLOOKUP($A71,BASE_DADOS!$A:$O,12,0),0),0)</f>
        <v>0</v>
      </c>
      <c r="X71" s="73">
        <f>IFERROR(IF(VLOOKUP($A71,#REF!,7,FALSE)&gt;0,I71*VLOOKUP($A71,BASE_DADOS!$A:$O,12,0),0),0)</f>
        <v>0</v>
      </c>
      <c r="Y71" s="73">
        <f>IFERROR(IF(VLOOKUP($A71,#REF!,7,FALSE)&gt;0,J71*VLOOKUP($A71,BASE_DADOS!$A:$O,12,0),0),0)</f>
        <v>0</v>
      </c>
      <c r="Z71" s="73">
        <f>IFERROR(IF(VLOOKUP($A71,#REF!,7,FALSE)&gt;0,K71*VLOOKUP($A71,BASE_DADOS!$A:$O,12,0),0),0)</f>
        <v>0</v>
      </c>
      <c r="AA71" s="73">
        <f>IFERROR(IF(VLOOKUP($A71,#REF!,7,FALSE)&gt;0,L71*VLOOKUP($A71,BASE_DADOS!$A:$O,12,0),0),0)</f>
        <v>0</v>
      </c>
      <c r="AB71" s="73">
        <f>IFERROR(IF(VLOOKUP($A71,#REF!,7,FALSE)&gt;0,M71*VLOOKUP($A71,BASE_DADOS!$A:$O,12,0),0),0)</f>
        <v>0</v>
      </c>
      <c r="AC71" s="73">
        <f>IFERROR(IF(VLOOKUP($A71,#REF!,7,FALSE)&gt;0,N71*VLOOKUP($A71,BASE_DADOS!$A:$O,12,0),0),0)</f>
        <v>0</v>
      </c>
      <c r="AD71" s="73">
        <f>IFERROR(IF(VLOOKUP($A71,#REF!,7,FALSE)&gt;0,O71*VLOOKUP($A71,BASE_DADOS!$A:$O,12,0),0),0)</f>
        <v>0</v>
      </c>
      <c r="AE71" s="73">
        <f>IFERROR(IF(VLOOKUP($A71,#REF!,7,FALSE)&gt;0,P71*VLOOKUP($A71,BASE_DADOS!$A:$O,12,0),0),0)</f>
        <v>0</v>
      </c>
      <c r="AF71" s="73">
        <f>IFERROR(IF(VLOOKUP($A71,#REF!,7,FALSE)&gt;0,Q71*VLOOKUP($A71,BASE_DADOS!$A:$O,12,0),0),0)</f>
        <v>0</v>
      </c>
    </row>
    <row r="72" spans="1:32" ht="15.75" customHeight="1" x14ac:dyDescent="0.25">
      <c r="A72" s="69" t="str">
        <f t="shared" si="1"/>
        <v>SC2_ITAJAIAGRO SAÚDE E COOPERAÇÃO</v>
      </c>
      <c r="B72" s="10" t="s">
        <v>83</v>
      </c>
      <c r="C72" s="24" t="s">
        <v>68</v>
      </c>
      <c r="D72" s="20">
        <v>0.4885057471264368</v>
      </c>
      <c r="E72" s="20">
        <v>0.5114942528735632</v>
      </c>
      <c r="F72" s="20">
        <v>9.1954022988505746E-2</v>
      </c>
      <c r="G72" s="20">
        <v>0.13793103448275862</v>
      </c>
      <c r="H72" s="20">
        <v>0.18965517241379309</v>
      </c>
      <c r="I72" s="20">
        <v>0.16091954022988506</v>
      </c>
      <c r="J72" s="20">
        <v>0.21264367816091953</v>
      </c>
      <c r="K72" s="20">
        <v>0.20689655172413793</v>
      </c>
      <c r="L72" s="20">
        <v>0.2471264367816092</v>
      </c>
      <c r="M72" s="20">
        <v>0.44252873563218392</v>
      </c>
      <c r="N72" s="20">
        <v>0.31034482758620691</v>
      </c>
      <c r="O72" s="20">
        <v>0.30952380952380953</v>
      </c>
      <c r="P72" s="20">
        <v>0.41269841269841268</v>
      </c>
      <c r="Q72" s="20">
        <v>0.27777777777777779</v>
      </c>
      <c r="R72" s="10"/>
      <c r="S72" s="73">
        <f>IFERROR(IF(VLOOKUP($A72,#REF!,7,FALSE)&gt;0,D72*VLOOKUP($A72,BASE_DADOS!$A:$O,12,0),0),0)</f>
        <v>0</v>
      </c>
      <c r="T72" s="73">
        <f>IFERROR(IF(VLOOKUP($A72,#REF!,7,FALSE)&gt;0,E72*VLOOKUP($A72,BASE_DADOS!$A:$O,12,0),0),0)</f>
        <v>0</v>
      </c>
      <c r="U72" s="73">
        <f>IFERROR(IF(VLOOKUP($A72,#REF!,7,FALSE)&gt;0,F72*VLOOKUP($A72,BASE_DADOS!$A:$O,12,0),0),0)</f>
        <v>0</v>
      </c>
      <c r="V72" s="73">
        <f>IFERROR(IF(VLOOKUP($A72,#REF!,7,FALSE)&gt;0,G72*VLOOKUP($A72,BASE_DADOS!$A:$O,12,0),0),0)</f>
        <v>0</v>
      </c>
      <c r="W72" s="73">
        <f>IFERROR(IF(VLOOKUP($A72,#REF!,7,FALSE)&gt;0,H72*VLOOKUP($A72,BASE_DADOS!$A:$O,12,0),0),0)</f>
        <v>0</v>
      </c>
      <c r="X72" s="73">
        <f>IFERROR(IF(VLOOKUP($A72,#REF!,7,FALSE)&gt;0,I72*VLOOKUP($A72,BASE_DADOS!$A:$O,12,0),0),0)</f>
        <v>0</v>
      </c>
      <c r="Y72" s="73">
        <f>IFERROR(IF(VLOOKUP($A72,#REF!,7,FALSE)&gt;0,J72*VLOOKUP($A72,BASE_DADOS!$A:$O,12,0),0),0)</f>
        <v>0</v>
      </c>
      <c r="Z72" s="73">
        <f>IFERROR(IF(VLOOKUP($A72,#REF!,7,FALSE)&gt;0,K72*VLOOKUP($A72,BASE_DADOS!$A:$O,12,0),0),0)</f>
        <v>0</v>
      </c>
      <c r="AA72" s="73">
        <f>IFERROR(IF(VLOOKUP($A72,#REF!,7,FALSE)&gt;0,L72*VLOOKUP($A72,BASE_DADOS!$A:$O,12,0),0),0)</f>
        <v>0</v>
      </c>
      <c r="AB72" s="73">
        <f>IFERROR(IF(VLOOKUP($A72,#REF!,7,FALSE)&gt;0,M72*VLOOKUP($A72,BASE_DADOS!$A:$O,12,0),0),0)</f>
        <v>0</v>
      </c>
      <c r="AC72" s="73">
        <f>IFERROR(IF(VLOOKUP($A72,#REF!,7,FALSE)&gt;0,N72*VLOOKUP($A72,BASE_DADOS!$A:$O,12,0),0),0)</f>
        <v>0</v>
      </c>
      <c r="AD72" s="73">
        <f>IFERROR(IF(VLOOKUP($A72,#REF!,7,FALSE)&gt;0,O72*VLOOKUP($A72,BASE_DADOS!$A:$O,12,0),0),0)</f>
        <v>0</v>
      </c>
      <c r="AE72" s="73">
        <f>IFERROR(IF(VLOOKUP($A72,#REF!,7,FALSE)&gt;0,P72*VLOOKUP($A72,BASE_DADOS!$A:$O,12,0),0),0)</f>
        <v>0</v>
      </c>
      <c r="AF72" s="73">
        <f>IFERROR(IF(VLOOKUP($A72,#REF!,7,FALSE)&gt;0,Q72*VLOOKUP($A72,BASE_DADOS!$A:$O,12,0),0),0)</f>
        <v>0</v>
      </c>
    </row>
    <row r="73" spans="1:32" ht="15.75" customHeight="1" x14ac:dyDescent="0.25">
      <c r="A73" s="69" t="str">
        <f t="shared" si="1"/>
        <v>SC2_ITAJAICINE MAIOR</v>
      </c>
      <c r="B73" s="10" t="s">
        <v>83</v>
      </c>
      <c r="C73" s="24" t="s">
        <v>71</v>
      </c>
      <c r="D73" s="20">
        <v>0.4885057471264368</v>
      </c>
      <c r="E73" s="20">
        <v>0.5114942528735632</v>
      </c>
      <c r="F73" s="20">
        <v>9.1954022988505746E-2</v>
      </c>
      <c r="G73" s="20">
        <v>0.13793103448275862</v>
      </c>
      <c r="H73" s="20">
        <v>0.18965517241379309</v>
      </c>
      <c r="I73" s="20">
        <v>0.16091954022988506</v>
      </c>
      <c r="J73" s="20">
        <v>0.21264367816091953</v>
      </c>
      <c r="K73" s="20">
        <v>0.20689655172413793</v>
      </c>
      <c r="L73" s="20">
        <v>0.2471264367816092</v>
      </c>
      <c r="M73" s="20">
        <v>0.44252873563218392</v>
      </c>
      <c r="N73" s="20">
        <v>0.31034482758620691</v>
      </c>
      <c r="O73" s="20">
        <v>0.30952380952380953</v>
      </c>
      <c r="P73" s="20">
        <v>0.41269841269841268</v>
      </c>
      <c r="Q73" s="20">
        <v>0.27777777777777779</v>
      </c>
      <c r="R73" s="10"/>
      <c r="S73" s="73">
        <f>IFERROR(IF(VLOOKUP($A73,#REF!,7,FALSE)&gt;0,D73*VLOOKUP($A73,BASE_DADOS!$A:$O,12,0),0),0)</f>
        <v>0</v>
      </c>
      <c r="T73" s="73">
        <f>IFERROR(IF(VLOOKUP($A73,#REF!,7,FALSE)&gt;0,E73*VLOOKUP($A73,BASE_DADOS!$A:$O,12,0),0),0)</f>
        <v>0</v>
      </c>
      <c r="U73" s="73">
        <f>IFERROR(IF(VLOOKUP($A73,#REF!,7,FALSE)&gt;0,F73*VLOOKUP($A73,BASE_DADOS!$A:$O,12,0),0),0)</f>
        <v>0</v>
      </c>
      <c r="V73" s="73">
        <f>IFERROR(IF(VLOOKUP($A73,#REF!,7,FALSE)&gt;0,G73*VLOOKUP($A73,BASE_DADOS!$A:$O,12,0),0),0)</f>
        <v>0</v>
      </c>
      <c r="W73" s="73">
        <f>IFERROR(IF(VLOOKUP($A73,#REF!,7,FALSE)&gt;0,H73*VLOOKUP($A73,BASE_DADOS!$A:$O,12,0),0),0)</f>
        <v>0</v>
      </c>
      <c r="X73" s="73">
        <f>IFERROR(IF(VLOOKUP($A73,#REF!,7,FALSE)&gt;0,I73*VLOOKUP($A73,BASE_DADOS!$A:$O,12,0),0),0)</f>
        <v>0</v>
      </c>
      <c r="Y73" s="73">
        <f>IFERROR(IF(VLOOKUP($A73,#REF!,7,FALSE)&gt;0,J73*VLOOKUP($A73,BASE_DADOS!$A:$O,12,0),0),0)</f>
        <v>0</v>
      </c>
      <c r="Z73" s="73">
        <f>IFERROR(IF(VLOOKUP($A73,#REF!,7,FALSE)&gt;0,K73*VLOOKUP($A73,BASE_DADOS!$A:$O,12,0),0),0)</f>
        <v>0</v>
      </c>
      <c r="AA73" s="73">
        <f>IFERROR(IF(VLOOKUP($A73,#REF!,7,FALSE)&gt;0,L73*VLOOKUP($A73,BASE_DADOS!$A:$O,12,0),0),0)</f>
        <v>0</v>
      </c>
      <c r="AB73" s="73">
        <f>IFERROR(IF(VLOOKUP($A73,#REF!,7,FALSE)&gt;0,M73*VLOOKUP($A73,BASE_DADOS!$A:$O,12,0),0),0)</f>
        <v>0</v>
      </c>
      <c r="AC73" s="73">
        <f>IFERROR(IF(VLOOKUP($A73,#REF!,7,FALSE)&gt;0,N73*VLOOKUP($A73,BASE_DADOS!$A:$O,12,0),0),0)</f>
        <v>0</v>
      </c>
      <c r="AD73" s="73">
        <f>IFERROR(IF(VLOOKUP($A73,#REF!,7,FALSE)&gt;0,O73*VLOOKUP($A73,BASE_DADOS!$A:$O,12,0),0),0)</f>
        <v>0</v>
      </c>
      <c r="AE73" s="73">
        <f>IFERROR(IF(VLOOKUP($A73,#REF!,7,FALSE)&gt;0,P73*VLOOKUP($A73,BASE_DADOS!$A:$O,12,0),0),0)</f>
        <v>0</v>
      </c>
      <c r="AF73" s="73">
        <f>IFERROR(IF(VLOOKUP($A73,#REF!,7,FALSE)&gt;0,Q73*VLOOKUP($A73,BASE_DADOS!$A:$O,12,0),0),0)</f>
        <v>0</v>
      </c>
    </row>
    <row r="74" spans="1:32" ht="15.75" customHeight="1" x14ac:dyDescent="0.25">
      <c r="A74" s="69" t="str">
        <f t="shared" si="1"/>
        <v>SC2_ITAJAIHORA DO FARO</v>
      </c>
      <c r="B74" s="10" t="s">
        <v>83</v>
      </c>
      <c r="C74" s="24" t="s">
        <v>72</v>
      </c>
      <c r="D74" s="20">
        <v>0.4885057471264368</v>
      </c>
      <c r="E74" s="20">
        <v>0.5114942528735632</v>
      </c>
      <c r="F74" s="20">
        <v>9.1954022988505746E-2</v>
      </c>
      <c r="G74" s="20">
        <v>0.13793103448275862</v>
      </c>
      <c r="H74" s="20">
        <v>0.18965517241379309</v>
      </c>
      <c r="I74" s="20">
        <v>0.16091954022988506</v>
      </c>
      <c r="J74" s="20">
        <v>0.21264367816091953</v>
      </c>
      <c r="K74" s="20">
        <v>0.20689655172413793</v>
      </c>
      <c r="L74" s="20">
        <v>0.2471264367816092</v>
      </c>
      <c r="M74" s="20">
        <v>0.44252873563218392</v>
      </c>
      <c r="N74" s="20">
        <v>0.31034482758620691</v>
      </c>
      <c r="O74" s="20">
        <v>0.30952380952380953</v>
      </c>
      <c r="P74" s="20">
        <v>0.41269841269841268</v>
      </c>
      <c r="Q74" s="20">
        <v>0.27777777777777779</v>
      </c>
      <c r="R74" s="10"/>
      <c r="S74" s="73">
        <f>IFERROR(IF(VLOOKUP($A74,#REF!,7,FALSE)&gt;0,D74*VLOOKUP($A74,BASE_DADOS!$A:$O,12,0),0),0)</f>
        <v>0</v>
      </c>
      <c r="T74" s="73">
        <f>IFERROR(IF(VLOOKUP($A74,#REF!,7,FALSE)&gt;0,E74*VLOOKUP($A74,BASE_DADOS!$A:$O,12,0),0),0)</f>
        <v>0</v>
      </c>
      <c r="U74" s="73">
        <f>IFERROR(IF(VLOOKUP($A74,#REF!,7,FALSE)&gt;0,F74*VLOOKUP($A74,BASE_DADOS!$A:$O,12,0),0),0)</f>
        <v>0</v>
      </c>
      <c r="V74" s="73">
        <f>IFERROR(IF(VLOOKUP($A74,#REF!,7,FALSE)&gt;0,G74*VLOOKUP($A74,BASE_DADOS!$A:$O,12,0),0),0)</f>
        <v>0</v>
      </c>
      <c r="W74" s="73">
        <f>IFERROR(IF(VLOOKUP($A74,#REF!,7,FALSE)&gt;0,H74*VLOOKUP($A74,BASE_DADOS!$A:$O,12,0),0),0)</f>
        <v>0</v>
      </c>
      <c r="X74" s="73">
        <f>IFERROR(IF(VLOOKUP($A74,#REF!,7,FALSE)&gt;0,I74*VLOOKUP($A74,BASE_DADOS!$A:$O,12,0),0),0)</f>
        <v>0</v>
      </c>
      <c r="Y74" s="73">
        <f>IFERROR(IF(VLOOKUP($A74,#REF!,7,FALSE)&gt;0,J74*VLOOKUP($A74,BASE_DADOS!$A:$O,12,0),0),0)</f>
        <v>0</v>
      </c>
      <c r="Z74" s="73">
        <f>IFERROR(IF(VLOOKUP($A74,#REF!,7,FALSE)&gt;0,K74*VLOOKUP($A74,BASE_DADOS!$A:$O,12,0),0),0)</f>
        <v>0</v>
      </c>
      <c r="AA74" s="73">
        <f>IFERROR(IF(VLOOKUP($A74,#REF!,7,FALSE)&gt;0,L74*VLOOKUP($A74,BASE_DADOS!$A:$O,12,0),0),0)</f>
        <v>0</v>
      </c>
      <c r="AB74" s="73">
        <f>IFERROR(IF(VLOOKUP($A74,#REF!,7,FALSE)&gt;0,M74*VLOOKUP($A74,BASE_DADOS!$A:$O,12,0),0),0)</f>
        <v>0</v>
      </c>
      <c r="AC74" s="73">
        <f>IFERROR(IF(VLOOKUP($A74,#REF!,7,FALSE)&gt;0,N74*VLOOKUP($A74,BASE_DADOS!$A:$O,12,0),0),0)</f>
        <v>0</v>
      </c>
      <c r="AD74" s="73">
        <f>IFERROR(IF(VLOOKUP($A74,#REF!,7,FALSE)&gt;0,O74*VLOOKUP($A74,BASE_DADOS!$A:$O,12,0),0),0)</f>
        <v>0</v>
      </c>
      <c r="AE74" s="73">
        <f>IFERROR(IF(VLOOKUP($A74,#REF!,7,FALSE)&gt;0,P74*VLOOKUP($A74,BASE_DADOS!$A:$O,12,0),0),0)</f>
        <v>0</v>
      </c>
      <c r="AF74" s="73">
        <f>IFERROR(IF(VLOOKUP($A74,#REF!,7,FALSE)&gt;0,Q74*VLOOKUP($A74,BASE_DADOS!$A:$O,12,0),0),0)</f>
        <v>0</v>
      </c>
    </row>
    <row r="75" spans="1:32" ht="15.75" customHeight="1" x14ac:dyDescent="0.25">
      <c r="A75" s="69" t="str">
        <f t="shared" si="1"/>
        <v>SC2_ITAJAIREALITY SHOW 4</v>
      </c>
      <c r="B75" s="10" t="s">
        <v>83</v>
      </c>
      <c r="C75" s="24" t="s">
        <v>74</v>
      </c>
      <c r="D75" s="20">
        <v>0.4885057471264368</v>
      </c>
      <c r="E75" s="20">
        <v>0.5114942528735632</v>
      </c>
      <c r="F75" s="20">
        <v>9.1954022988505746E-2</v>
      </c>
      <c r="G75" s="20">
        <v>0.13793103448275862</v>
      </c>
      <c r="H75" s="20">
        <v>0.18965517241379309</v>
      </c>
      <c r="I75" s="20">
        <v>0.16091954022988506</v>
      </c>
      <c r="J75" s="20">
        <v>0.21264367816091953</v>
      </c>
      <c r="K75" s="20">
        <v>0.20689655172413793</v>
      </c>
      <c r="L75" s="20">
        <v>0.2471264367816092</v>
      </c>
      <c r="M75" s="20">
        <v>0.44252873563218392</v>
      </c>
      <c r="N75" s="20">
        <v>0.31034482758620691</v>
      </c>
      <c r="O75" s="20">
        <v>0.30952380952380953</v>
      </c>
      <c r="P75" s="20">
        <v>0.41269841269841268</v>
      </c>
      <c r="Q75" s="20">
        <v>0.27777777777777779</v>
      </c>
      <c r="R75" s="10"/>
      <c r="S75" s="73">
        <f>IFERROR(IF(VLOOKUP($A75,#REF!,7,FALSE)&gt;0,D75*VLOOKUP($A75,BASE_DADOS!$A:$O,12,0),0),0)</f>
        <v>0</v>
      </c>
      <c r="T75" s="73">
        <f>IFERROR(IF(VLOOKUP($A75,#REF!,7,FALSE)&gt;0,E75*VLOOKUP($A75,BASE_DADOS!$A:$O,12,0),0),0)</f>
        <v>0</v>
      </c>
      <c r="U75" s="73">
        <f>IFERROR(IF(VLOOKUP($A75,#REF!,7,FALSE)&gt;0,F75*VLOOKUP($A75,BASE_DADOS!$A:$O,12,0),0),0)</f>
        <v>0</v>
      </c>
      <c r="V75" s="73">
        <f>IFERROR(IF(VLOOKUP($A75,#REF!,7,FALSE)&gt;0,G75*VLOOKUP($A75,BASE_DADOS!$A:$O,12,0),0),0)</f>
        <v>0</v>
      </c>
      <c r="W75" s="73">
        <f>IFERROR(IF(VLOOKUP($A75,#REF!,7,FALSE)&gt;0,H75*VLOOKUP($A75,BASE_DADOS!$A:$O,12,0),0),0)</f>
        <v>0</v>
      </c>
      <c r="X75" s="73">
        <f>IFERROR(IF(VLOOKUP($A75,#REF!,7,FALSE)&gt;0,I75*VLOOKUP($A75,BASE_DADOS!$A:$O,12,0),0),0)</f>
        <v>0</v>
      </c>
      <c r="Y75" s="73">
        <f>IFERROR(IF(VLOOKUP($A75,#REF!,7,FALSE)&gt;0,J75*VLOOKUP($A75,BASE_DADOS!$A:$O,12,0),0),0)</f>
        <v>0</v>
      </c>
      <c r="Z75" s="73">
        <f>IFERROR(IF(VLOOKUP($A75,#REF!,7,FALSE)&gt;0,K75*VLOOKUP($A75,BASE_DADOS!$A:$O,12,0),0),0)</f>
        <v>0</v>
      </c>
      <c r="AA75" s="73">
        <f>IFERROR(IF(VLOOKUP($A75,#REF!,7,FALSE)&gt;0,L75*VLOOKUP($A75,BASE_DADOS!$A:$O,12,0),0),0)</f>
        <v>0</v>
      </c>
      <c r="AB75" s="73">
        <f>IFERROR(IF(VLOOKUP($A75,#REF!,7,FALSE)&gt;0,M75*VLOOKUP($A75,BASE_DADOS!$A:$O,12,0),0),0)</f>
        <v>0</v>
      </c>
      <c r="AC75" s="73">
        <f>IFERROR(IF(VLOOKUP($A75,#REF!,7,FALSE)&gt;0,N75*VLOOKUP($A75,BASE_DADOS!$A:$O,12,0),0),0)</f>
        <v>0</v>
      </c>
      <c r="AD75" s="73">
        <f>IFERROR(IF(VLOOKUP($A75,#REF!,7,FALSE)&gt;0,O75*VLOOKUP($A75,BASE_DADOS!$A:$O,12,0),0),0)</f>
        <v>0</v>
      </c>
      <c r="AE75" s="73">
        <f>IFERROR(IF(VLOOKUP($A75,#REF!,7,FALSE)&gt;0,P75*VLOOKUP($A75,BASE_DADOS!$A:$O,12,0),0),0)</f>
        <v>0</v>
      </c>
      <c r="AF75" s="73">
        <f>IFERROR(IF(VLOOKUP($A75,#REF!,7,FALSE)&gt;0,Q75*VLOOKUP($A75,BASE_DADOS!$A:$O,12,0),0),0)</f>
        <v>0</v>
      </c>
    </row>
    <row r="76" spans="1:32" ht="15.75" customHeight="1" x14ac:dyDescent="0.25">
      <c r="A76" s="69" t="str">
        <f t="shared" si="1"/>
        <v>SC2_ITAJAIDOMINGO ESPETACULAR</v>
      </c>
      <c r="B76" s="10" t="s">
        <v>83</v>
      </c>
      <c r="C76" s="24" t="s">
        <v>75</v>
      </c>
      <c r="D76" s="20">
        <v>0.4885057471264368</v>
      </c>
      <c r="E76" s="20">
        <v>0.5114942528735632</v>
      </c>
      <c r="F76" s="20">
        <v>9.1954022988505746E-2</v>
      </c>
      <c r="G76" s="20">
        <v>0.13793103448275862</v>
      </c>
      <c r="H76" s="20">
        <v>0.18965517241379309</v>
      </c>
      <c r="I76" s="20">
        <v>0.16091954022988506</v>
      </c>
      <c r="J76" s="20">
        <v>0.21264367816091953</v>
      </c>
      <c r="K76" s="20">
        <v>0.20689655172413793</v>
      </c>
      <c r="L76" s="20">
        <v>0.2471264367816092</v>
      </c>
      <c r="M76" s="20">
        <v>0.44252873563218392</v>
      </c>
      <c r="N76" s="20">
        <v>0.31034482758620691</v>
      </c>
      <c r="O76" s="20">
        <v>0.30952380952380953</v>
      </c>
      <c r="P76" s="20">
        <v>0.41269841269841268</v>
      </c>
      <c r="Q76" s="20">
        <v>0.27777777777777779</v>
      </c>
      <c r="R76" s="10"/>
      <c r="S76" s="73">
        <f>IFERROR(IF(VLOOKUP($A76,#REF!,7,FALSE)&gt;0,D76*VLOOKUP($A76,BASE_DADOS!$A:$O,12,0),0),0)</f>
        <v>0</v>
      </c>
      <c r="T76" s="73">
        <f>IFERROR(IF(VLOOKUP($A76,#REF!,7,FALSE)&gt;0,E76*VLOOKUP($A76,BASE_DADOS!$A:$O,12,0),0),0)</f>
        <v>0</v>
      </c>
      <c r="U76" s="73">
        <f>IFERROR(IF(VLOOKUP($A76,#REF!,7,FALSE)&gt;0,F76*VLOOKUP($A76,BASE_DADOS!$A:$O,12,0),0),0)</f>
        <v>0</v>
      </c>
      <c r="V76" s="73">
        <f>IFERROR(IF(VLOOKUP($A76,#REF!,7,FALSE)&gt;0,G76*VLOOKUP($A76,BASE_DADOS!$A:$O,12,0),0),0)</f>
        <v>0</v>
      </c>
      <c r="W76" s="73">
        <f>IFERROR(IF(VLOOKUP($A76,#REF!,7,FALSE)&gt;0,H76*VLOOKUP($A76,BASE_DADOS!$A:$O,12,0),0),0)</f>
        <v>0</v>
      </c>
      <c r="X76" s="73">
        <f>IFERROR(IF(VLOOKUP($A76,#REF!,7,FALSE)&gt;0,I76*VLOOKUP($A76,BASE_DADOS!$A:$O,12,0),0),0)</f>
        <v>0</v>
      </c>
      <c r="Y76" s="73">
        <f>IFERROR(IF(VLOOKUP($A76,#REF!,7,FALSE)&gt;0,J76*VLOOKUP($A76,BASE_DADOS!$A:$O,12,0),0),0)</f>
        <v>0</v>
      </c>
      <c r="Z76" s="73">
        <f>IFERROR(IF(VLOOKUP($A76,#REF!,7,FALSE)&gt;0,K76*VLOOKUP($A76,BASE_DADOS!$A:$O,12,0),0),0)</f>
        <v>0</v>
      </c>
      <c r="AA76" s="73">
        <f>IFERROR(IF(VLOOKUP($A76,#REF!,7,FALSE)&gt;0,L76*VLOOKUP($A76,BASE_DADOS!$A:$O,12,0),0),0)</f>
        <v>0</v>
      </c>
      <c r="AB76" s="73">
        <f>IFERROR(IF(VLOOKUP($A76,#REF!,7,FALSE)&gt;0,M76*VLOOKUP($A76,BASE_DADOS!$A:$O,12,0),0),0)</f>
        <v>0</v>
      </c>
      <c r="AC76" s="73">
        <f>IFERROR(IF(VLOOKUP($A76,#REF!,7,FALSE)&gt;0,N76*VLOOKUP($A76,BASE_DADOS!$A:$O,12,0),0),0)</f>
        <v>0</v>
      </c>
      <c r="AD76" s="73">
        <f>IFERROR(IF(VLOOKUP($A76,#REF!,7,FALSE)&gt;0,O76*VLOOKUP($A76,BASE_DADOS!$A:$O,12,0),0),0)</f>
        <v>0</v>
      </c>
      <c r="AE76" s="73">
        <f>IFERROR(IF(VLOOKUP($A76,#REF!,7,FALSE)&gt;0,P76*VLOOKUP($A76,BASE_DADOS!$A:$O,12,0),0),0)</f>
        <v>0</v>
      </c>
      <c r="AF76" s="73">
        <f>IFERROR(IF(VLOOKUP($A76,#REF!,7,FALSE)&gt;0,Q76*VLOOKUP($A76,BASE_DADOS!$A:$O,12,0),0),0)</f>
        <v>0</v>
      </c>
    </row>
    <row r="77" spans="1:32" ht="15.75" customHeight="1" x14ac:dyDescent="0.25">
      <c r="A77" s="69" t="str">
        <f t="shared" si="1"/>
        <v>SC2_ITAJAICÂMERA RECORD</v>
      </c>
      <c r="B77" s="10" t="s">
        <v>83</v>
      </c>
      <c r="C77" s="24" t="s">
        <v>76</v>
      </c>
      <c r="D77" s="20">
        <v>0.4885057471264368</v>
      </c>
      <c r="E77" s="20">
        <v>0.5114942528735632</v>
      </c>
      <c r="F77" s="20">
        <v>9.1954022988505746E-2</v>
      </c>
      <c r="G77" s="20">
        <v>0.13793103448275862</v>
      </c>
      <c r="H77" s="20">
        <v>0.18965517241379309</v>
      </c>
      <c r="I77" s="20">
        <v>0.16091954022988506</v>
      </c>
      <c r="J77" s="20">
        <v>0.21264367816091953</v>
      </c>
      <c r="K77" s="20">
        <v>0.20689655172413793</v>
      </c>
      <c r="L77" s="20">
        <v>0.2471264367816092</v>
      </c>
      <c r="M77" s="20">
        <v>0.44252873563218392</v>
      </c>
      <c r="N77" s="20">
        <v>0.31034482758620691</v>
      </c>
      <c r="O77" s="20">
        <v>0.30952380952380953</v>
      </c>
      <c r="P77" s="20">
        <v>0.41269841269841268</v>
      </c>
      <c r="Q77" s="20">
        <v>0.27777777777777779</v>
      </c>
      <c r="R77" s="10"/>
      <c r="S77" s="73">
        <f>IFERROR(IF(VLOOKUP($A77,#REF!,7,FALSE)&gt;0,D77*VLOOKUP($A77,BASE_DADOS!$A:$O,12,0),0),0)</f>
        <v>0</v>
      </c>
      <c r="T77" s="73">
        <f>IFERROR(IF(VLOOKUP($A77,#REF!,7,FALSE)&gt;0,E77*VLOOKUP($A77,BASE_DADOS!$A:$O,12,0),0),0)</f>
        <v>0</v>
      </c>
      <c r="U77" s="73">
        <f>IFERROR(IF(VLOOKUP($A77,#REF!,7,FALSE)&gt;0,F77*VLOOKUP($A77,BASE_DADOS!$A:$O,12,0),0),0)</f>
        <v>0</v>
      </c>
      <c r="V77" s="73">
        <f>IFERROR(IF(VLOOKUP($A77,#REF!,7,FALSE)&gt;0,G77*VLOOKUP($A77,BASE_DADOS!$A:$O,12,0),0),0)</f>
        <v>0</v>
      </c>
      <c r="W77" s="73">
        <f>IFERROR(IF(VLOOKUP($A77,#REF!,7,FALSE)&gt;0,H77*VLOOKUP($A77,BASE_DADOS!$A:$O,12,0),0),0)</f>
        <v>0</v>
      </c>
      <c r="X77" s="73">
        <f>IFERROR(IF(VLOOKUP($A77,#REF!,7,FALSE)&gt;0,I77*VLOOKUP($A77,BASE_DADOS!$A:$O,12,0),0),0)</f>
        <v>0</v>
      </c>
      <c r="Y77" s="73">
        <f>IFERROR(IF(VLOOKUP($A77,#REF!,7,FALSE)&gt;0,J77*VLOOKUP($A77,BASE_DADOS!$A:$O,12,0),0),0)</f>
        <v>0</v>
      </c>
      <c r="Z77" s="73">
        <f>IFERROR(IF(VLOOKUP($A77,#REF!,7,FALSE)&gt;0,K77*VLOOKUP($A77,BASE_DADOS!$A:$O,12,0),0),0)</f>
        <v>0</v>
      </c>
      <c r="AA77" s="73">
        <f>IFERROR(IF(VLOOKUP($A77,#REF!,7,FALSE)&gt;0,L77*VLOOKUP($A77,BASE_DADOS!$A:$O,12,0),0),0)</f>
        <v>0</v>
      </c>
      <c r="AB77" s="73">
        <f>IFERROR(IF(VLOOKUP($A77,#REF!,7,FALSE)&gt;0,M77*VLOOKUP($A77,BASE_DADOS!$A:$O,12,0),0),0)</f>
        <v>0</v>
      </c>
      <c r="AC77" s="73">
        <f>IFERROR(IF(VLOOKUP($A77,#REF!,7,FALSE)&gt;0,N77*VLOOKUP($A77,BASE_DADOS!$A:$O,12,0),0),0)</f>
        <v>0</v>
      </c>
      <c r="AD77" s="73">
        <f>IFERROR(IF(VLOOKUP($A77,#REF!,7,FALSE)&gt;0,O77*VLOOKUP($A77,BASE_DADOS!$A:$O,12,0),0),0)</f>
        <v>0</v>
      </c>
      <c r="AE77" s="73">
        <f>IFERROR(IF(VLOOKUP($A77,#REF!,7,FALSE)&gt;0,P77*VLOOKUP($A77,BASE_DADOS!$A:$O,12,0),0),0)</f>
        <v>0</v>
      </c>
      <c r="AF77" s="73">
        <f>IFERROR(IF(VLOOKUP($A77,#REF!,7,FALSE)&gt;0,Q77*VLOOKUP($A77,BASE_DADOS!$A:$O,12,0),0),0)</f>
        <v>0</v>
      </c>
    </row>
    <row r="78" spans="1:32" ht="15.75" customHeight="1" x14ac:dyDescent="0.25">
      <c r="A78" s="69" t="str">
        <f t="shared" si="1"/>
        <v>SC2_ITAJAISERIE DE DOMINGO</v>
      </c>
      <c r="B78" s="10" t="s">
        <v>83</v>
      </c>
      <c r="C78" s="24" t="s">
        <v>77</v>
      </c>
      <c r="D78" s="20">
        <v>0.4885057471264368</v>
      </c>
      <c r="E78" s="20">
        <v>0.5114942528735632</v>
      </c>
      <c r="F78" s="20">
        <v>9.1954022988505746E-2</v>
      </c>
      <c r="G78" s="20">
        <v>0.13793103448275862</v>
      </c>
      <c r="H78" s="20">
        <v>0.18965517241379309</v>
      </c>
      <c r="I78" s="20">
        <v>0.16091954022988506</v>
      </c>
      <c r="J78" s="20">
        <v>0.21264367816091953</v>
      </c>
      <c r="K78" s="20">
        <v>0.20689655172413793</v>
      </c>
      <c r="L78" s="20">
        <v>0.2471264367816092</v>
      </c>
      <c r="M78" s="20">
        <v>0.44252873563218392</v>
      </c>
      <c r="N78" s="20">
        <v>0.31034482758620691</v>
      </c>
      <c r="O78" s="20">
        <v>0.30952380952380953</v>
      </c>
      <c r="P78" s="20">
        <v>0.41269841269841268</v>
      </c>
      <c r="Q78" s="20">
        <v>0.27777777777777779</v>
      </c>
      <c r="R78" s="10"/>
      <c r="S78" s="73">
        <f>IFERROR(IF(VLOOKUP($A78,#REF!,7,FALSE)&gt;0,D78*VLOOKUP($A78,BASE_DADOS!$A:$O,12,0),0),0)</f>
        <v>0</v>
      </c>
      <c r="T78" s="73">
        <f>IFERROR(IF(VLOOKUP($A78,#REF!,7,FALSE)&gt;0,E78*VLOOKUP($A78,BASE_DADOS!$A:$O,12,0),0),0)</f>
        <v>0</v>
      </c>
      <c r="U78" s="73">
        <f>IFERROR(IF(VLOOKUP($A78,#REF!,7,FALSE)&gt;0,F78*VLOOKUP($A78,BASE_DADOS!$A:$O,12,0),0),0)</f>
        <v>0</v>
      </c>
      <c r="V78" s="73">
        <f>IFERROR(IF(VLOOKUP($A78,#REF!,7,FALSE)&gt;0,G78*VLOOKUP($A78,BASE_DADOS!$A:$O,12,0),0),0)</f>
        <v>0</v>
      </c>
      <c r="W78" s="73">
        <f>IFERROR(IF(VLOOKUP($A78,#REF!,7,FALSE)&gt;0,H78*VLOOKUP($A78,BASE_DADOS!$A:$O,12,0),0),0)</f>
        <v>0</v>
      </c>
      <c r="X78" s="73">
        <f>IFERROR(IF(VLOOKUP($A78,#REF!,7,FALSE)&gt;0,I78*VLOOKUP($A78,BASE_DADOS!$A:$O,12,0),0),0)</f>
        <v>0</v>
      </c>
      <c r="Y78" s="73">
        <f>IFERROR(IF(VLOOKUP($A78,#REF!,7,FALSE)&gt;0,J78*VLOOKUP($A78,BASE_DADOS!$A:$O,12,0),0),0)</f>
        <v>0</v>
      </c>
      <c r="Z78" s="73">
        <f>IFERROR(IF(VLOOKUP($A78,#REF!,7,FALSE)&gt;0,K78*VLOOKUP($A78,BASE_DADOS!$A:$O,12,0),0),0)</f>
        <v>0</v>
      </c>
      <c r="AA78" s="73">
        <f>IFERROR(IF(VLOOKUP($A78,#REF!,7,FALSE)&gt;0,L78*VLOOKUP($A78,BASE_DADOS!$A:$O,12,0),0),0)</f>
        <v>0</v>
      </c>
      <c r="AB78" s="73">
        <f>IFERROR(IF(VLOOKUP($A78,#REF!,7,FALSE)&gt;0,M78*VLOOKUP($A78,BASE_DADOS!$A:$O,12,0),0),0)</f>
        <v>0</v>
      </c>
      <c r="AC78" s="73">
        <f>IFERROR(IF(VLOOKUP($A78,#REF!,7,FALSE)&gt;0,N78*VLOOKUP($A78,BASE_DADOS!$A:$O,12,0),0),0)</f>
        <v>0</v>
      </c>
      <c r="AD78" s="73">
        <f>IFERROR(IF(VLOOKUP($A78,#REF!,7,FALSE)&gt;0,O78*VLOOKUP($A78,BASE_DADOS!$A:$O,12,0),0),0)</f>
        <v>0</v>
      </c>
      <c r="AE78" s="73">
        <f>IFERROR(IF(VLOOKUP($A78,#REF!,7,FALSE)&gt;0,P78*VLOOKUP($A78,BASE_DADOS!$A:$O,12,0),0),0)</f>
        <v>0</v>
      </c>
      <c r="AF78" s="73">
        <f>IFERROR(IF(VLOOKUP($A78,#REF!,7,FALSE)&gt;0,Q78*VLOOKUP($A78,BASE_DADOS!$A:$O,12,0),0),0)</f>
        <v>0</v>
      </c>
    </row>
    <row r="79" spans="1:32" ht="15.75" customHeight="1" x14ac:dyDescent="0.25">
      <c r="A79" s="69" t="str">
        <f t="shared" si="1"/>
        <v>SC2_ITAJAIABERTURA / 12H00</v>
      </c>
      <c r="B79" s="10" t="s">
        <v>83</v>
      </c>
      <c r="C79" s="24" t="s">
        <v>79</v>
      </c>
      <c r="D79" s="20">
        <v>0.442</v>
      </c>
      <c r="E79" s="20">
        <v>0.55800000000000005</v>
      </c>
      <c r="F79" s="20">
        <v>0.10100000000000001</v>
      </c>
      <c r="G79" s="20">
        <v>0.20699999999999999</v>
      </c>
      <c r="H79" s="20">
        <v>0.161</v>
      </c>
      <c r="I79" s="20">
        <v>0.17199999999999999</v>
      </c>
      <c r="J79" s="20">
        <v>0.17499999999999999</v>
      </c>
      <c r="K79" s="20">
        <v>0.184</v>
      </c>
      <c r="L79" s="20">
        <v>0.314</v>
      </c>
      <c r="M79" s="20">
        <v>0.35699999999999998</v>
      </c>
      <c r="N79" s="20">
        <v>0.33</v>
      </c>
      <c r="O79" s="20">
        <v>0.30399999999999999</v>
      </c>
      <c r="P79" s="20">
        <v>0.30499999999999999</v>
      </c>
      <c r="Q79" s="20">
        <v>0.39100000000000001</v>
      </c>
      <c r="R79" s="10"/>
      <c r="S79" s="73">
        <f>IFERROR(IF(VLOOKUP($A79,#REF!,7,FALSE)&gt;0,D79*VLOOKUP($A79,BASE_DADOS!$A:$O,12,0),0),0)</f>
        <v>0</v>
      </c>
      <c r="T79" s="73">
        <f>IFERROR(IF(VLOOKUP($A79,#REF!,7,FALSE)&gt;0,E79*VLOOKUP($A79,BASE_DADOS!$A:$O,12,0),0),0)</f>
        <v>0</v>
      </c>
      <c r="U79" s="73">
        <f>IFERROR(IF(VLOOKUP($A79,#REF!,7,FALSE)&gt;0,F79*VLOOKUP($A79,BASE_DADOS!$A:$O,12,0),0),0)</f>
        <v>0</v>
      </c>
      <c r="V79" s="73">
        <f>IFERROR(IF(VLOOKUP($A79,#REF!,7,FALSE)&gt;0,G79*VLOOKUP($A79,BASE_DADOS!$A:$O,12,0),0),0)</f>
        <v>0</v>
      </c>
      <c r="W79" s="73">
        <f>IFERROR(IF(VLOOKUP($A79,#REF!,7,FALSE)&gt;0,H79*VLOOKUP($A79,BASE_DADOS!$A:$O,12,0),0),0)</f>
        <v>0</v>
      </c>
      <c r="X79" s="73">
        <f>IFERROR(IF(VLOOKUP($A79,#REF!,7,FALSE)&gt;0,I79*VLOOKUP($A79,BASE_DADOS!$A:$O,12,0),0),0)</f>
        <v>0</v>
      </c>
      <c r="Y79" s="73">
        <f>IFERROR(IF(VLOOKUP($A79,#REF!,7,FALSE)&gt;0,J79*VLOOKUP($A79,BASE_DADOS!$A:$O,12,0),0),0)</f>
        <v>0</v>
      </c>
      <c r="Z79" s="73">
        <f>IFERROR(IF(VLOOKUP($A79,#REF!,7,FALSE)&gt;0,K79*VLOOKUP($A79,BASE_DADOS!$A:$O,12,0),0),0)</f>
        <v>0</v>
      </c>
      <c r="AA79" s="73">
        <f>IFERROR(IF(VLOOKUP($A79,#REF!,7,FALSE)&gt;0,L79*VLOOKUP($A79,BASE_DADOS!$A:$O,12,0),0),0)</f>
        <v>0</v>
      </c>
      <c r="AB79" s="73">
        <f>IFERROR(IF(VLOOKUP($A79,#REF!,7,FALSE)&gt;0,M79*VLOOKUP($A79,BASE_DADOS!$A:$O,12,0),0),0)</f>
        <v>0</v>
      </c>
      <c r="AC79" s="73">
        <f>IFERROR(IF(VLOOKUP($A79,#REF!,7,FALSE)&gt;0,N79*VLOOKUP($A79,BASE_DADOS!$A:$O,12,0),0),0)</f>
        <v>0</v>
      </c>
      <c r="AD79" s="73">
        <f>IFERROR(IF(VLOOKUP($A79,#REF!,7,FALSE)&gt;0,O79*VLOOKUP($A79,BASE_DADOS!$A:$O,12,0),0),0)</f>
        <v>0</v>
      </c>
      <c r="AE79" s="73">
        <f>IFERROR(IF(VLOOKUP($A79,#REF!,7,FALSE)&gt;0,P79*VLOOKUP($A79,BASE_DADOS!$A:$O,12,0),0),0)</f>
        <v>0</v>
      </c>
      <c r="AF79" s="73">
        <f>IFERROR(IF(VLOOKUP($A79,#REF!,7,FALSE)&gt;0,Q79*VLOOKUP($A79,BASE_DADOS!$A:$O,12,0),0),0)</f>
        <v>0</v>
      </c>
    </row>
    <row r="80" spans="1:32" ht="15.75" customHeight="1" x14ac:dyDescent="0.25">
      <c r="A80" s="69" t="str">
        <f t="shared" si="1"/>
        <v>SC2_ITAJAI12H00 / 18H00</v>
      </c>
      <c r="B80" s="10" t="s">
        <v>83</v>
      </c>
      <c r="C80" s="24" t="s">
        <v>80</v>
      </c>
      <c r="D80" s="20">
        <v>0.55600000000000005</v>
      </c>
      <c r="E80" s="20">
        <v>0.44400000000000001</v>
      </c>
      <c r="F80" s="20">
        <v>5.8999999999999997E-2</v>
      </c>
      <c r="G80" s="20">
        <v>0.14899999999999999</v>
      </c>
      <c r="H80" s="20">
        <v>0.249</v>
      </c>
      <c r="I80" s="20">
        <v>0.16900000000000001</v>
      </c>
      <c r="J80" s="20">
        <v>0.22800000000000001</v>
      </c>
      <c r="K80" s="20">
        <v>0.14599999999999999</v>
      </c>
      <c r="L80" s="20">
        <v>0.22600000000000001</v>
      </c>
      <c r="M80" s="20">
        <v>0.36499999999999999</v>
      </c>
      <c r="N80" s="20">
        <v>0.40899999999999997</v>
      </c>
      <c r="O80" s="20">
        <v>0.23499999999999999</v>
      </c>
      <c r="P80" s="20">
        <v>0.40899999999999997</v>
      </c>
      <c r="Q80" s="20">
        <v>0.35699999999999998</v>
      </c>
      <c r="R80" s="10"/>
      <c r="S80" s="73">
        <f>IFERROR(IF(VLOOKUP($A80,#REF!,7,FALSE)&gt;0,D80*VLOOKUP($A80,BASE_DADOS!$A:$O,12,0),0),0)</f>
        <v>0</v>
      </c>
      <c r="T80" s="73">
        <f>IFERROR(IF(VLOOKUP($A80,#REF!,7,FALSE)&gt;0,E80*VLOOKUP($A80,BASE_DADOS!$A:$O,12,0),0),0)</f>
        <v>0</v>
      </c>
      <c r="U80" s="73">
        <f>IFERROR(IF(VLOOKUP($A80,#REF!,7,FALSE)&gt;0,F80*VLOOKUP($A80,BASE_DADOS!$A:$O,12,0),0),0)</f>
        <v>0</v>
      </c>
      <c r="V80" s="73">
        <f>IFERROR(IF(VLOOKUP($A80,#REF!,7,FALSE)&gt;0,G80*VLOOKUP($A80,BASE_DADOS!$A:$O,12,0),0),0)</f>
        <v>0</v>
      </c>
      <c r="W80" s="73">
        <f>IFERROR(IF(VLOOKUP($A80,#REF!,7,FALSE)&gt;0,H80*VLOOKUP($A80,BASE_DADOS!$A:$O,12,0),0),0)</f>
        <v>0</v>
      </c>
      <c r="X80" s="73">
        <f>IFERROR(IF(VLOOKUP($A80,#REF!,7,FALSE)&gt;0,I80*VLOOKUP($A80,BASE_DADOS!$A:$O,12,0),0),0)</f>
        <v>0</v>
      </c>
      <c r="Y80" s="73">
        <f>IFERROR(IF(VLOOKUP($A80,#REF!,7,FALSE)&gt;0,J80*VLOOKUP($A80,BASE_DADOS!$A:$O,12,0),0),0)</f>
        <v>0</v>
      </c>
      <c r="Z80" s="73">
        <f>IFERROR(IF(VLOOKUP($A80,#REF!,7,FALSE)&gt;0,K80*VLOOKUP($A80,BASE_DADOS!$A:$O,12,0),0),0)</f>
        <v>0</v>
      </c>
      <c r="AA80" s="73">
        <f>IFERROR(IF(VLOOKUP($A80,#REF!,7,FALSE)&gt;0,L80*VLOOKUP($A80,BASE_DADOS!$A:$O,12,0),0),0)</f>
        <v>0</v>
      </c>
      <c r="AB80" s="73">
        <f>IFERROR(IF(VLOOKUP($A80,#REF!,7,FALSE)&gt;0,M80*VLOOKUP($A80,BASE_DADOS!$A:$O,12,0),0),0)</f>
        <v>0</v>
      </c>
      <c r="AC80" s="73">
        <f>IFERROR(IF(VLOOKUP($A80,#REF!,7,FALSE)&gt;0,N80*VLOOKUP($A80,BASE_DADOS!$A:$O,12,0),0),0)</f>
        <v>0</v>
      </c>
      <c r="AD80" s="73">
        <f>IFERROR(IF(VLOOKUP($A80,#REF!,7,FALSE)&gt;0,O80*VLOOKUP($A80,BASE_DADOS!$A:$O,12,0),0),0)</f>
        <v>0</v>
      </c>
      <c r="AE80" s="73">
        <f>IFERROR(IF(VLOOKUP($A80,#REF!,7,FALSE)&gt;0,P80*VLOOKUP($A80,BASE_DADOS!$A:$O,12,0),0),0)</f>
        <v>0</v>
      </c>
      <c r="AF80" s="73">
        <f>IFERROR(IF(VLOOKUP($A80,#REF!,7,FALSE)&gt;0,Q80*VLOOKUP($A80,BASE_DADOS!$A:$O,12,0),0),0)</f>
        <v>0</v>
      </c>
    </row>
    <row r="81" spans="1:32" ht="15.75" customHeight="1" x14ac:dyDescent="0.25">
      <c r="A81" s="69" t="str">
        <f t="shared" si="1"/>
        <v>SC2_ITAJAI18H00 / ENCERRAMENTO</v>
      </c>
      <c r="B81" s="10" t="s">
        <v>83</v>
      </c>
      <c r="C81" s="24" t="s">
        <v>81</v>
      </c>
      <c r="D81" s="20">
        <v>0.505</v>
      </c>
      <c r="E81" s="20">
        <v>0.495</v>
      </c>
      <c r="F81" s="20">
        <v>0.122</v>
      </c>
      <c r="G81" s="20">
        <v>0.23699999999999999</v>
      </c>
      <c r="H81" s="20">
        <v>0.16400000000000001</v>
      </c>
      <c r="I81" s="20">
        <v>0.14000000000000001</v>
      </c>
      <c r="J81" s="20">
        <v>0.19600000000000001</v>
      </c>
      <c r="K81" s="20">
        <v>0.14000000000000001</v>
      </c>
      <c r="L81" s="20">
        <v>0.22600000000000001</v>
      </c>
      <c r="M81" s="20">
        <v>0.52900000000000003</v>
      </c>
      <c r="N81" s="20">
        <v>0.24399999999999999</v>
      </c>
      <c r="O81" s="20">
        <v>0.316</v>
      </c>
      <c r="P81" s="20">
        <v>0.35899999999999999</v>
      </c>
      <c r="Q81" s="20">
        <v>0.32500000000000001</v>
      </c>
      <c r="R81" s="10"/>
      <c r="S81" s="73">
        <f>IFERROR(IF(VLOOKUP($A81,#REF!,7,FALSE)&gt;0,D81*VLOOKUP($A81,BASE_DADOS!$A:$O,12,0),0),0)</f>
        <v>0</v>
      </c>
      <c r="T81" s="73">
        <f>IFERROR(IF(VLOOKUP($A81,#REF!,7,FALSE)&gt;0,E81*VLOOKUP($A81,BASE_DADOS!$A:$O,12,0),0),0)</f>
        <v>0</v>
      </c>
      <c r="U81" s="73">
        <f>IFERROR(IF(VLOOKUP($A81,#REF!,7,FALSE)&gt;0,F81*VLOOKUP($A81,BASE_DADOS!$A:$O,12,0),0),0)</f>
        <v>0</v>
      </c>
      <c r="V81" s="73">
        <f>IFERROR(IF(VLOOKUP($A81,#REF!,7,FALSE)&gt;0,G81*VLOOKUP($A81,BASE_DADOS!$A:$O,12,0),0),0)</f>
        <v>0</v>
      </c>
      <c r="W81" s="73">
        <f>IFERROR(IF(VLOOKUP($A81,#REF!,7,FALSE)&gt;0,H81*VLOOKUP($A81,BASE_DADOS!$A:$O,12,0),0),0)</f>
        <v>0</v>
      </c>
      <c r="X81" s="73">
        <f>IFERROR(IF(VLOOKUP($A81,#REF!,7,FALSE)&gt;0,I81*VLOOKUP($A81,BASE_DADOS!$A:$O,12,0),0),0)</f>
        <v>0</v>
      </c>
      <c r="Y81" s="73">
        <f>IFERROR(IF(VLOOKUP($A81,#REF!,7,FALSE)&gt;0,J81*VLOOKUP($A81,BASE_DADOS!$A:$O,12,0),0),0)</f>
        <v>0</v>
      </c>
      <c r="Z81" s="73">
        <f>IFERROR(IF(VLOOKUP($A81,#REF!,7,FALSE)&gt;0,K81*VLOOKUP($A81,BASE_DADOS!$A:$O,12,0),0),0)</f>
        <v>0</v>
      </c>
      <c r="AA81" s="73">
        <f>IFERROR(IF(VLOOKUP($A81,#REF!,7,FALSE)&gt;0,L81*VLOOKUP($A81,BASE_DADOS!$A:$O,12,0),0),0)</f>
        <v>0</v>
      </c>
      <c r="AB81" s="73">
        <f>IFERROR(IF(VLOOKUP($A81,#REF!,7,FALSE)&gt;0,M81*VLOOKUP($A81,BASE_DADOS!$A:$O,12,0),0),0)</f>
        <v>0</v>
      </c>
      <c r="AC81" s="73">
        <f>IFERROR(IF(VLOOKUP($A81,#REF!,7,FALSE)&gt;0,N81*VLOOKUP($A81,BASE_DADOS!$A:$O,12,0),0),0)</f>
        <v>0</v>
      </c>
      <c r="AD81" s="73">
        <f>IFERROR(IF(VLOOKUP($A81,#REF!,7,FALSE)&gt;0,O81*VLOOKUP($A81,BASE_DADOS!$A:$O,12,0),0),0)</f>
        <v>0</v>
      </c>
      <c r="AE81" s="73">
        <f>IFERROR(IF(VLOOKUP($A81,#REF!,7,FALSE)&gt;0,P81*VLOOKUP($A81,BASE_DADOS!$A:$O,12,0),0),0)</f>
        <v>0</v>
      </c>
      <c r="AF81" s="73">
        <f>IFERROR(IF(VLOOKUP($A81,#REF!,7,FALSE)&gt;0,Q81*VLOOKUP($A81,BASE_DADOS!$A:$O,12,0),0),0)</f>
        <v>0</v>
      </c>
    </row>
    <row r="82" spans="1:32" ht="15.75" customHeight="1" x14ac:dyDescent="0.25">
      <c r="A82" s="69" t="str">
        <f t="shared" si="1"/>
        <v>SC2_ITAJAIABERTURA / ENCERRAMENTO</v>
      </c>
      <c r="B82" s="10" t="s">
        <v>83</v>
      </c>
      <c r="C82" s="24" t="s">
        <v>82</v>
      </c>
      <c r="D82" s="20">
        <v>0.49099999999999999</v>
      </c>
      <c r="E82" s="20">
        <v>0.50900000000000001</v>
      </c>
      <c r="F82" s="20">
        <v>9.2999999999999999E-2</v>
      </c>
      <c r="G82" s="20">
        <v>0.193</v>
      </c>
      <c r="H82" s="20">
        <v>0.182</v>
      </c>
      <c r="I82" s="20">
        <v>0.16</v>
      </c>
      <c r="J82" s="20">
        <v>0.21099999999999999</v>
      </c>
      <c r="K82" s="20">
        <v>0.161</v>
      </c>
      <c r="L82" s="20">
        <v>0.27600000000000002</v>
      </c>
      <c r="M82" s="20">
        <v>0.41699999999999998</v>
      </c>
      <c r="N82" s="20">
        <v>0.307</v>
      </c>
      <c r="O82" s="20">
        <v>0.30199999999999999</v>
      </c>
      <c r="P82" s="20">
        <v>0.34399999999999997</v>
      </c>
      <c r="Q82" s="20">
        <v>0.35299999999999998</v>
      </c>
      <c r="R82" s="10"/>
      <c r="S82" s="73">
        <f>IFERROR(IF(VLOOKUP($A82,#REF!,7,FALSE)&gt;0,D82*VLOOKUP($A82,BASE_DADOS!$A:$O,12,0),0),0)</f>
        <v>0</v>
      </c>
      <c r="T82" s="73">
        <f>IFERROR(IF(VLOOKUP($A82,#REF!,7,FALSE)&gt;0,E82*VLOOKUP($A82,BASE_DADOS!$A:$O,12,0),0),0)</f>
        <v>0</v>
      </c>
      <c r="U82" s="73">
        <f>IFERROR(IF(VLOOKUP($A82,#REF!,7,FALSE)&gt;0,F82*VLOOKUP($A82,BASE_DADOS!$A:$O,12,0),0),0)</f>
        <v>0</v>
      </c>
      <c r="V82" s="73">
        <f>IFERROR(IF(VLOOKUP($A82,#REF!,7,FALSE)&gt;0,G82*VLOOKUP($A82,BASE_DADOS!$A:$O,12,0),0),0)</f>
        <v>0</v>
      </c>
      <c r="W82" s="73">
        <f>IFERROR(IF(VLOOKUP($A82,#REF!,7,FALSE)&gt;0,H82*VLOOKUP($A82,BASE_DADOS!$A:$O,12,0),0),0)</f>
        <v>0</v>
      </c>
      <c r="X82" s="73">
        <f>IFERROR(IF(VLOOKUP($A82,#REF!,7,FALSE)&gt;0,I82*VLOOKUP($A82,BASE_DADOS!$A:$O,12,0),0),0)</f>
        <v>0</v>
      </c>
      <c r="Y82" s="73">
        <f>IFERROR(IF(VLOOKUP($A82,#REF!,7,FALSE)&gt;0,J82*VLOOKUP($A82,BASE_DADOS!$A:$O,12,0),0),0)</f>
        <v>0</v>
      </c>
      <c r="Z82" s="73">
        <f>IFERROR(IF(VLOOKUP($A82,#REF!,7,FALSE)&gt;0,K82*VLOOKUP($A82,BASE_DADOS!$A:$O,12,0),0),0)</f>
        <v>0</v>
      </c>
      <c r="AA82" s="73">
        <f>IFERROR(IF(VLOOKUP($A82,#REF!,7,FALSE)&gt;0,L82*VLOOKUP($A82,BASE_DADOS!$A:$O,12,0),0),0)</f>
        <v>0</v>
      </c>
      <c r="AB82" s="73">
        <f>IFERROR(IF(VLOOKUP($A82,#REF!,7,FALSE)&gt;0,M82*VLOOKUP($A82,BASE_DADOS!$A:$O,12,0),0),0)</f>
        <v>0</v>
      </c>
      <c r="AC82" s="73">
        <f>IFERROR(IF(VLOOKUP($A82,#REF!,7,FALSE)&gt;0,N82*VLOOKUP($A82,BASE_DADOS!$A:$O,12,0),0),0)</f>
        <v>0</v>
      </c>
      <c r="AD82" s="73">
        <f>IFERROR(IF(VLOOKUP($A82,#REF!,7,FALSE)&gt;0,O82*VLOOKUP($A82,BASE_DADOS!$A:$O,12,0),0),0)</f>
        <v>0</v>
      </c>
      <c r="AE82" s="73">
        <f>IFERROR(IF(VLOOKUP($A82,#REF!,7,FALSE)&gt;0,P82*VLOOKUP($A82,BASE_DADOS!$A:$O,12,0),0),0)</f>
        <v>0</v>
      </c>
      <c r="AF82" s="73">
        <f>IFERROR(IF(VLOOKUP($A82,#REF!,7,FALSE)&gt;0,Q82*VLOOKUP($A82,BASE_DADOS!$A:$O,12,0),0),0)</f>
        <v>0</v>
      </c>
    </row>
    <row r="83" spans="1:32" ht="15.75" customHeight="1" x14ac:dyDescent="0.25">
      <c r="A83" s="10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1:32" ht="15.75" customHeight="1" x14ac:dyDescent="0.25">
      <c r="A84" s="10"/>
      <c r="C84" s="79" t="s">
        <v>99</v>
      </c>
      <c r="D84" s="80" t="s">
        <v>100</v>
      </c>
      <c r="E84" s="80" t="s">
        <v>101</v>
      </c>
      <c r="F84" s="80" t="s">
        <v>118</v>
      </c>
      <c r="G84" s="80" t="s">
        <v>103</v>
      </c>
      <c r="H84" s="80" t="s">
        <v>104</v>
      </c>
      <c r="I84" s="80" t="s">
        <v>105</v>
      </c>
      <c r="J84" s="80" t="s">
        <v>106</v>
      </c>
      <c r="K84" s="80" t="s">
        <v>107</v>
      </c>
      <c r="L84" s="80" t="s">
        <v>108</v>
      </c>
      <c r="M84" s="80" t="s">
        <v>109</v>
      </c>
      <c r="N84" s="80" t="s">
        <v>110</v>
      </c>
      <c r="O84" s="80" t="s">
        <v>111</v>
      </c>
      <c r="P84" s="80" t="s">
        <v>112</v>
      </c>
      <c r="Q84" s="80" t="s">
        <v>113</v>
      </c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</row>
    <row r="85" spans="1:32" ht="15.75" customHeight="1" x14ac:dyDescent="0.25">
      <c r="A85" s="69" t="str">
        <f t="shared" ref="A85:A122" si="2">B85&amp;C85</f>
        <v>SC3_CRICIÚMASC NO AR</v>
      </c>
      <c r="B85" s="10" t="s">
        <v>86</v>
      </c>
      <c r="C85" s="24" t="s">
        <v>16</v>
      </c>
      <c r="D85" s="20">
        <v>0.57499999999999996</v>
      </c>
      <c r="E85" s="20">
        <v>0.42499999999999999</v>
      </c>
      <c r="F85" s="20">
        <v>0.09</v>
      </c>
      <c r="G85" s="20">
        <v>0.122</v>
      </c>
      <c r="H85" s="20">
        <v>0.216</v>
      </c>
      <c r="I85" s="20">
        <v>0.18</v>
      </c>
      <c r="J85" s="20">
        <v>0.20899999999999999</v>
      </c>
      <c r="K85" s="20">
        <v>0.183</v>
      </c>
      <c r="L85" s="20">
        <v>0.27500000000000002</v>
      </c>
      <c r="M85" s="20">
        <v>0.29199999999999998</v>
      </c>
      <c r="N85" s="20">
        <v>0.433</v>
      </c>
      <c r="O85" s="20">
        <v>0.45100000000000001</v>
      </c>
      <c r="P85" s="20">
        <v>0.40100000000000002</v>
      </c>
      <c r="Q85" s="20">
        <v>0.14699999999999999</v>
      </c>
      <c r="S85" s="73">
        <f>IFERROR(IF(VLOOKUP($A85,#REF!,7,FALSE)&gt;0,D85*VLOOKUP($A85,BASE_DADOS!$A:$O,12,0),0),0)</f>
        <v>0</v>
      </c>
      <c r="T85" s="73">
        <f>IFERROR(IF(VLOOKUP($A85,#REF!,7,FALSE)&gt;0,E85*VLOOKUP($A85,BASE_DADOS!$A:$O,12,0),0),0)</f>
        <v>0</v>
      </c>
      <c r="U85" s="73">
        <f>IFERROR(IF(VLOOKUP($A85,#REF!,7,FALSE)&gt;0,F85*VLOOKUP($A85,BASE_DADOS!$A:$O,12,0),0),0)</f>
        <v>0</v>
      </c>
      <c r="V85" s="73">
        <f>IFERROR(IF(VLOOKUP($A85,#REF!,7,FALSE)&gt;0,G85*VLOOKUP($A85,BASE_DADOS!$A:$O,12,0),0),0)</f>
        <v>0</v>
      </c>
      <c r="W85" s="73">
        <f>IFERROR(IF(VLOOKUP($A85,#REF!,7,FALSE)&gt;0,H85*VLOOKUP($A85,BASE_DADOS!$A:$O,12,0),0),0)</f>
        <v>0</v>
      </c>
      <c r="X85" s="73">
        <f>IFERROR(IF(VLOOKUP($A85,#REF!,7,FALSE)&gt;0,I85*VLOOKUP($A85,BASE_DADOS!$A:$O,12,0),0),0)</f>
        <v>0</v>
      </c>
      <c r="Y85" s="73">
        <f>IFERROR(IF(VLOOKUP($A85,#REF!,7,FALSE)&gt;0,J85*VLOOKUP($A85,BASE_DADOS!$A:$O,12,0),0),0)</f>
        <v>0</v>
      </c>
      <c r="Z85" s="73">
        <f>IFERROR(IF(VLOOKUP($A85,#REF!,7,FALSE)&gt;0,K85*VLOOKUP($A85,BASE_DADOS!$A:$O,12,0),0),0)</f>
        <v>0</v>
      </c>
      <c r="AA85" s="73">
        <f>IFERROR(IF(VLOOKUP($A85,#REF!,7,FALSE)&gt;0,L85*VLOOKUP($A85,BASE_DADOS!$A:$O,12,0),0),0)</f>
        <v>0</v>
      </c>
      <c r="AB85" s="73">
        <f>IFERROR(IF(VLOOKUP($A85,#REF!,7,FALSE)&gt;0,M85*VLOOKUP($A85,BASE_DADOS!$A:$O,12,0),0),0)</f>
        <v>0</v>
      </c>
      <c r="AC85" s="73">
        <f>IFERROR(IF(VLOOKUP($A85,#REF!,7,FALSE)&gt;0,N85*VLOOKUP($A85,BASE_DADOS!$A:$O,12,0),0),0)</f>
        <v>0</v>
      </c>
      <c r="AD85" s="73">
        <f>IFERROR(IF(VLOOKUP($A85,#REF!,7,FALSE)&gt;0,O85*VLOOKUP($A85,BASE_DADOS!$A:$O,12,0),0),0)</f>
        <v>0</v>
      </c>
      <c r="AE85" s="73">
        <f>IFERROR(IF(VLOOKUP($A85,#REF!,7,FALSE)&gt;0,P85*VLOOKUP($A85,BASE_DADOS!$A:$O,12,0),0),0)</f>
        <v>0</v>
      </c>
      <c r="AF85" s="73">
        <f>IFERROR(IF(VLOOKUP($A85,#REF!,7,FALSE)&gt;0,Q85*VLOOKUP($A85,BASE_DADOS!$A:$O,12,0),0),0)</f>
        <v>0</v>
      </c>
    </row>
    <row r="86" spans="1:32" ht="15.75" customHeight="1" x14ac:dyDescent="0.25">
      <c r="A86" s="69" t="str">
        <f t="shared" si="2"/>
        <v>SC3_CRICIÚMAFALA BRASIL</v>
      </c>
      <c r="B86" s="10" t="s">
        <v>86</v>
      </c>
      <c r="C86" s="24" t="s">
        <v>19</v>
      </c>
      <c r="D86" s="20">
        <v>0.6</v>
      </c>
      <c r="E86" s="20">
        <v>0.4</v>
      </c>
      <c r="F86" s="20">
        <v>0.13500000000000001</v>
      </c>
      <c r="G86" s="20">
        <v>0.16200000000000001</v>
      </c>
      <c r="H86" s="20">
        <v>0.25900000000000001</v>
      </c>
      <c r="I86" s="20">
        <v>0.192</v>
      </c>
      <c r="J86" s="20">
        <v>0.18099999999999999</v>
      </c>
      <c r="K86" s="20">
        <v>7.1999999999999995E-2</v>
      </c>
      <c r="L86" s="20">
        <v>0.30399999999999999</v>
      </c>
      <c r="M86" s="20">
        <v>0.29799999999999999</v>
      </c>
      <c r="N86" s="20">
        <v>0.39800000000000002</v>
      </c>
      <c r="O86" s="20">
        <v>0.502</v>
      </c>
      <c r="P86" s="20">
        <v>0.23100000000000001</v>
      </c>
      <c r="Q86" s="20">
        <v>0.26700000000000002</v>
      </c>
      <c r="S86" s="73">
        <f>IFERROR(IF(VLOOKUP($A86,#REF!,7,FALSE)&gt;0,D86*VLOOKUP($A86,BASE_DADOS!$A:$O,12,0),0),0)</f>
        <v>0</v>
      </c>
      <c r="T86" s="73">
        <f>IFERROR(IF(VLOOKUP($A86,#REF!,7,FALSE)&gt;0,E86*VLOOKUP($A86,BASE_DADOS!$A:$O,12,0),0),0)</f>
        <v>0</v>
      </c>
      <c r="U86" s="73">
        <f>IFERROR(IF(VLOOKUP($A86,#REF!,7,FALSE)&gt;0,F86*VLOOKUP($A86,BASE_DADOS!$A:$O,12,0),0),0)</f>
        <v>0</v>
      </c>
      <c r="V86" s="73">
        <f>IFERROR(IF(VLOOKUP($A86,#REF!,7,FALSE)&gt;0,G86*VLOOKUP($A86,BASE_DADOS!$A:$O,12,0),0),0)</f>
        <v>0</v>
      </c>
      <c r="W86" s="73">
        <f>IFERROR(IF(VLOOKUP($A86,#REF!,7,FALSE)&gt;0,H86*VLOOKUP($A86,BASE_DADOS!$A:$O,12,0),0),0)</f>
        <v>0</v>
      </c>
      <c r="X86" s="73">
        <f>IFERROR(IF(VLOOKUP($A86,#REF!,7,FALSE)&gt;0,I86*VLOOKUP($A86,BASE_DADOS!$A:$O,12,0),0),0)</f>
        <v>0</v>
      </c>
      <c r="Y86" s="73">
        <f>IFERROR(IF(VLOOKUP($A86,#REF!,7,FALSE)&gt;0,J86*VLOOKUP($A86,BASE_DADOS!$A:$O,12,0),0),0)</f>
        <v>0</v>
      </c>
      <c r="Z86" s="73">
        <f>IFERROR(IF(VLOOKUP($A86,#REF!,7,FALSE)&gt;0,K86*VLOOKUP($A86,BASE_DADOS!$A:$O,12,0),0),0)</f>
        <v>0</v>
      </c>
      <c r="AA86" s="73">
        <f>IFERROR(IF(VLOOKUP($A86,#REF!,7,FALSE)&gt;0,L86*VLOOKUP($A86,BASE_DADOS!$A:$O,12,0),0),0)</f>
        <v>0</v>
      </c>
      <c r="AB86" s="73">
        <f>IFERROR(IF(VLOOKUP($A86,#REF!,7,FALSE)&gt;0,M86*VLOOKUP($A86,BASE_DADOS!$A:$O,12,0),0),0)</f>
        <v>0</v>
      </c>
      <c r="AC86" s="73">
        <f>IFERROR(IF(VLOOKUP($A86,#REF!,7,FALSE)&gt;0,N86*VLOOKUP($A86,BASE_DADOS!$A:$O,12,0),0),0)</f>
        <v>0</v>
      </c>
      <c r="AD86" s="73">
        <f>IFERROR(IF(VLOOKUP($A86,#REF!,7,FALSE)&gt;0,O86*VLOOKUP($A86,BASE_DADOS!$A:$O,12,0),0),0)</f>
        <v>0</v>
      </c>
      <c r="AE86" s="73">
        <f>IFERROR(IF(VLOOKUP($A86,#REF!,7,FALSE)&gt;0,P86*VLOOKUP($A86,BASE_DADOS!$A:$O,12,0),0),0)</f>
        <v>0</v>
      </c>
      <c r="AF86" s="73">
        <f>IFERROR(IF(VLOOKUP($A86,#REF!,7,FALSE)&gt;0,Q86*VLOOKUP($A86,BASE_DADOS!$A:$O,12,0),0),0)</f>
        <v>0</v>
      </c>
    </row>
    <row r="87" spans="1:32" ht="15.75" customHeight="1" x14ac:dyDescent="0.25">
      <c r="A87" s="69" t="str">
        <f t="shared" si="2"/>
        <v>SC3_CRICIÚMAHOJE EM DIA</v>
      </c>
      <c r="B87" s="10" t="s">
        <v>86</v>
      </c>
      <c r="C87" s="24" t="s">
        <v>21</v>
      </c>
      <c r="D87" s="20">
        <v>0.49199999999999999</v>
      </c>
      <c r="E87" s="20">
        <v>0.50800000000000001</v>
      </c>
      <c r="F87" s="20">
        <v>4.1000000000000002E-2</v>
      </c>
      <c r="G87" s="20">
        <v>0.19800000000000001</v>
      </c>
      <c r="H87" s="20">
        <v>0.188</v>
      </c>
      <c r="I87" s="20">
        <v>0.25600000000000001</v>
      </c>
      <c r="J87" s="20">
        <v>0.10299999999999999</v>
      </c>
      <c r="K87" s="20">
        <v>0.215</v>
      </c>
      <c r="L87" s="20">
        <v>0.32700000000000001</v>
      </c>
      <c r="M87" s="20">
        <v>0.36499999999999999</v>
      </c>
      <c r="N87" s="20">
        <v>0.307</v>
      </c>
      <c r="O87" s="20">
        <v>0.38500000000000001</v>
      </c>
      <c r="P87" s="20">
        <v>0.45900000000000002</v>
      </c>
      <c r="Q87" s="20">
        <v>0.155</v>
      </c>
      <c r="S87" s="73">
        <f>IFERROR(IF(VLOOKUP($A87,#REF!,7,FALSE)&gt;0,D87*VLOOKUP($A87,BASE_DADOS!$A:$O,12,0),0),0)</f>
        <v>0</v>
      </c>
      <c r="T87" s="73">
        <f>IFERROR(IF(VLOOKUP($A87,#REF!,7,FALSE)&gt;0,E87*VLOOKUP($A87,BASE_DADOS!$A:$O,12,0),0),0)</f>
        <v>0</v>
      </c>
      <c r="U87" s="73">
        <f>IFERROR(IF(VLOOKUP($A87,#REF!,7,FALSE)&gt;0,F87*VLOOKUP($A87,BASE_DADOS!$A:$O,12,0),0),0)</f>
        <v>0</v>
      </c>
      <c r="V87" s="73">
        <f>IFERROR(IF(VLOOKUP($A87,#REF!,7,FALSE)&gt;0,G87*VLOOKUP($A87,BASE_DADOS!$A:$O,12,0),0),0)</f>
        <v>0</v>
      </c>
      <c r="W87" s="73">
        <f>IFERROR(IF(VLOOKUP($A87,#REF!,7,FALSE)&gt;0,H87*VLOOKUP($A87,BASE_DADOS!$A:$O,12,0),0),0)</f>
        <v>0</v>
      </c>
      <c r="X87" s="73">
        <f>IFERROR(IF(VLOOKUP($A87,#REF!,7,FALSE)&gt;0,I87*VLOOKUP($A87,BASE_DADOS!$A:$O,12,0),0),0)</f>
        <v>0</v>
      </c>
      <c r="Y87" s="73">
        <f>IFERROR(IF(VLOOKUP($A87,#REF!,7,FALSE)&gt;0,J87*VLOOKUP($A87,BASE_DADOS!$A:$O,12,0),0),0)</f>
        <v>0</v>
      </c>
      <c r="Z87" s="73">
        <f>IFERROR(IF(VLOOKUP($A87,#REF!,7,FALSE)&gt;0,K87*VLOOKUP($A87,BASE_DADOS!$A:$O,12,0),0),0)</f>
        <v>0</v>
      </c>
      <c r="AA87" s="73">
        <f>IFERROR(IF(VLOOKUP($A87,#REF!,7,FALSE)&gt;0,L87*VLOOKUP($A87,BASE_DADOS!$A:$O,12,0),0),0)</f>
        <v>0</v>
      </c>
      <c r="AB87" s="73">
        <f>IFERROR(IF(VLOOKUP($A87,#REF!,7,FALSE)&gt;0,M87*VLOOKUP($A87,BASE_DADOS!$A:$O,12,0),0),0)</f>
        <v>0</v>
      </c>
      <c r="AC87" s="73">
        <f>IFERROR(IF(VLOOKUP($A87,#REF!,7,FALSE)&gt;0,N87*VLOOKUP($A87,BASE_DADOS!$A:$O,12,0),0),0)</f>
        <v>0</v>
      </c>
      <c r="AD87" s="73">
        <f>IFERROR(IF(VLOOKUP($A87,#REF!,7,FALSE)&gt;0,O87*VLOOKUP($A87,BASE_DADOS!$A:$O,12,0),0),0)</f>
        <v>0</v>
      </c>
      <c r="AE87" s="73">
        <f>IFERROR(IF(VLOOKUP($A87,#REF!,7,FALSE)&gt;0,P87*VLOOKUP($A87,BASE_DADOS!$A:$O,12,0),0),0)</f>
        <v>0</v>
      </c>
      <c r="AF87" s="73">
        <f>IFERROR(IF(VLOOKUP($A87,#REF!,7,FALSE)&gt;0,Q87*VLOOKUP($A87,BASE_DADOS!$A:$O,12,0),0),0)</f>
        <v>0</v>
      </c>
    </row>
    <row r="88" spans="1:32" ht="15.75" customHeight="1" x14ac:dyDescent="0.25">
      <c r="A88" s="69" t="str">
        <f t="shared" si="2"/>
        <v>SC3_CRICIÚMABALANÇO GERAL SC</v>
      </c>
      <c r="B88" s="10" t="s">
        <v>86</v>
      </c>
      <c r="C88" s="24" t="s">
        <v>23</v>
      </c>
      <c r="D88" s="20">
        <v>0.59599999999999997</v>
      </c>
      <c r="E88" s="20">
        <v>0.40400000000000003</v>
      </c>
      <c r="F88" s="20">
        <v>5.0000000000000001E-3</v>
      </c>
      <c r="G88" s="20">
        <v>0.20300000000000001</v>
      </c>
      <c r="H88" s="20">
        <v>0.22700000000000001</v>
      </c>
      <c r="I88" s="20">
        <v>0.17499999999999999</v>
      </c>
      <c r="J88" s="20">
        <v>0.16600000000000001</v>
      </c>
      <c r="K88" s="20">
        <v>0.224</v>
      </c>
      <c r="L88" s="20">
        <v>0.23400000000000001</v>
      </c>
      <c r="M88" s="20">
        <v>0.496</v>
      </c>
      <c r="N88" s="20">
        <v>0.27</v>
      </c>
      <c r="O88" s="20">
        <v>0.34</v>
      </c>
      <c r="P88" s="20">
        <v>0.45200000000000001</v>
      </c>
      <c r="Q88" s="20">
        <v>0.20799999999999999</v>
      </c>
      <c r="S88" s="73">
        <f>IFERROR(IF(VLOOKUP($A88,#REF!,7,FALSE)&gt;0,D88*VLOOKUP($A88,BASE_DADOS!$A:$O,12,0),0),0)</f>
        <v>0</v>
      </c>
      <c r="T88" s="73">
        <f>IFERROR(IF(VLOOKUP($A88,#REF!,7,FALSE)&gt;0,E88*VLOOKUP($A88,BASE_DADOS!$A:$O,12,0),0),0)</f>
        <v>0</v>
      </c>
      <c r="U88" s="73">
        <f>IFERROR(IF(VLOOKUP($A88,#REF!,7,FALSE)&gt;0,F88*VLOOKUP($A88,BASE_DADOS!$A:$O,12,0),0),0)</f>
        <v>0</v>
      </c>
      <c r="V88" s="73">
        <f>IFERROR(IF(VLOOKUP($A88,#REF!,7,FALSE)&gt;0,G88*VLOOKUP($A88,BASE_DADOS!$A:$O,12,0),0),0)</f>
        <v>0</v>
      </c>
      <c r="W88" s="73">
        <f>IFERROR(IF(VLOOKUP($A88,#REF!,7,FALSE)&gt;0,H88*VLOOKUP($A88,BASE_DADOS!$A:$O,12,0),0),0)</f>
        <v>0</v>
      </c>
      <c r="X88" s="73">
        <f>IFERROR(IF(VLOOKUP($A88,#REF!,7,FALSE)&gt;0,I88*VLOOKUP($A88,BASE_DADOS!$A:$O,12,0),0),0)</f>
        <v>0</v>
      </c>
      <c r="Y88" s="73">
        <f>IFERROR(IF(VLOOKUP($A88,#REF!,7,FALSE)&gt;0,J88*VLOOKUP($A88,BASE_DADOS!$A:$O,12,0),0),0)</f>
        <v>0</v>
      </c>
      <c r="Z88" s="73">
        <f>IFERROR(IF(VLOOKUP($A88,#REF!,7,FALSE)&gt;0,K88*VLOOKUP($A88,BASE_DADOS!$A:$O,12,0),0),0)</f>
        <v>0</v>
      </c>
      <c r="AA88" s="73">
        <f>IFERROR(IF(VLOOKUP($A88,#REF!,7,FALSE)&gt;0,L88*VLOOKUP($A88,BASE_DADOS!$A:$O,12,0),0),0)</f>
        <v>0</v>
      </c>
      <c r="AB88" s="73">
        <f>IFERROR(IF(VLOOKUP($A88,#REF!,7,FALSE)&gt;0,M88*VLOOKUP($A88,BASE_DADOS!$A:$O,12,0),0),0)</f>
        <v>0</v>
      </c>
      <c r="AC88" s="73">
        <f>IFERROR(IF(VLOOKUP($A88,#REF!,7,FALSE)&gt;0,N88*VLOOKUP($A88,BASE_DADOS!$A:$O,12,0),0),0)</f>
        <v>0</v>
      </c>
      <c r="AD88" s="73">
        <f>IFERROR(IF(VLOOKUP($A88,#REF!,7,FALSE)&gt;0,O88*VLOOKUP($A88,BASE_DADOS!$A:$O,12,0),0),0)</f>
        <v>0</v>
      </c>
      <c r="AE88" s="73">
        <f>IFERROR(IF(VLOOKUP($A88,#REF!,7,FALSE)&gt;0,P88*VLOOKUP($A88,BASE_DADOS!$A:$O,12,0),0),0)</f>
        <v>0</v>
      </c>
      <c r="AF88" s="73">
        <f>IFERROR(IF(VLOOKUP($A88,#REF!,7,FALSE)&gt;0,Q88*VLOOKUP($A88,BASE_DADOS!$A:$O,12,0),0),0)</f>
        <v>0</v>
      </c>
    </row>
    <row r="89" spans="1:32" ht="15.75" customHeight="1" x14ac:dyDescent="0.25">
      <c r="A89" s="69" t="str">
        <f t="shared" si="2"/>
        <v>SC3_CRICIÚMAVER MAIS</v>
      </c>
      <c r="B89" s="10" t="s">
        <v>86</v>
      </c>
      <c r="C89" s="24" t="s">
        <v>84</v>
      </c>
      <c r="D89" s="20">
        <v>0.57999999999999996</v>
      </c>
      <c r="E89" s="20">
        <v>0.42</v>
      </c>
      <c r="F89" s="20">
        <v>0</v>
      </c>
      <c r="G89" s="20">
        <v>8.7999999999999995E-2</v>
      </c>
      <c r="H89" s="20">
        <v>0.32600000000000001</v>
      </c>
      <c r="I89" s="20">
        <v>0.214</v>
      </c>
      <c r="J89" s="20">
        <v>0.16300000000000001</v>
      </c>
      <c r="K89" s="20">
        <v>0.21</v>
      </c>
      <c r="L89" s="20">
        <v>0.20599999999999999</v>
      </c>
      <c r="M89" s="20">
        <v>0.50800000000000001</v>
      </c>
      <c r="N89" s="20">
        <v>0.28599999999999998</v>
      </c>
      <c r="O89" s="20">
        <v>0.23200000000000001</v>
      </c>
      <c r="P89" s="20">
        <v>0.71099999999999997</v>
      </c>
      <c r="Q89" s="20">
        <v>5.7000000000000002E-2</v>
      </c>
      <c r="S89" s="73">
        <f>IFERROR(IF(VLOOKUP($A89,#REF!,7,FALSE)&gt;0,D89*VLOOKUP($A89,BASE_DADOS!$A:$O,12,0),0),0)</f>
        <v>0</v>
      </c>
      <c r="T89" s="73">
        <f>IFERROR(IF(VLOOKUP($A89,#REF!,7,FALSE)&gt;0,E89*VLOOKUP($A89,BASE_DADOS!$A:$O,12,0),0),0)</f>
        <v>0</v>
      </c>
      <c r="U89" s="73">
        <f>IFERROR(IF(VLOOKUP($A89,#REF!,7,FALSE)&gt;0,F89*VLOOKUP($A89,BASE_DADOS!$A:$O,12,0),0),0)</f>
        <v>0</v>
      </c>
      <c r="V89" s="73">
        <f>IFERROR(IF(VLOOKUP($A89,#REF!,7,FALSE)&gt;0,G89*VLOOKUP($A89,BASE_DADOS!$A:$O,12,0),0),0)</f>
        <v>0</v>
      </c>
      <c r="W89" s="73">
        <f>IFERROR(IF(VLOOKUP($A89,#REF!,7,FALSE)&gt;0,H89*VLOOKUP($A89,BASE_DADOS!$A:$O,12,0),0),0)</f>
        <v>0</v>
      </c>
      <c r="X89" s="73">
        <f>IFERROR(IF(VLOOKUP($A89,#REF!,7,FALSE)&gt;0,I89*VLOOKUP($A89,BASE_DADOS!$A:$O,12,0),0),0)</f>
        <v>0</v>
      </c>
      <c r="Y89" s="73">
        <f>IFERROR(IF(VLOOKUP($A89,#REF!,7,FALSE)&gt;0,J89*VLOOKUP($A89,BASE_DADOS!$A:$O,12,0),0),0)</f>
        <v>0</v>
      </c>
      <c r="Z89" s="73">
        <f>IFERROR(IF(VLOOKUP($A89,#REF!,7,FALSE)&gt;0,K89*VLOOKUP($A89,BASE_DADOS!$A:$O,12,0),0),0)</f>
        <v>0</v>
      </c>
      <c r="AA89" s="73">
        <f>IFERROR(IF(VLOOKUP($A89,#REF!,7,FALSE)&gt;0,L89*VLOOKUP($A89,BASE_DADOS!$A:$O,12,0),0),0)</f>
        <v>0</v>
      </c>
      <c r="AB89" s="73">
        <f>IFERROR(IF(VLOOKUP($A89,#REF!,7,FALSE)&gt;0,M89*VLOOKUP($A89,BASE_DADOS!$A:$O,12,0),0),0)</f>
        <v>0</v>
      </c>
      <c r="AC89" s="73">
        <f>IFERROR(IF(VLOOKUP($A89,#REF!,7,FALSE)&gt;0,N89*VLOOKUP($A89,BASE_DADOS!$A:$O,12,0),0),0)</f>
        <v>0</v>
      </c>
      <c r="AD89" s="73">
        <f>IFERROR(IF(VLOOKUP($A89,#REF!,7,FALSE)&gt;0,O89*VLOOKUP($A89,BASE_DADOS!$A:$O,12,0),0),0)</f>
        <v>0</v>
      </c>
      <c r="AE89" s="73">
        <f>IFERROR(IF(VLOOKUP($A89,#REF!,7,FALSE)&gt;0,P89*VLOOKUP($A89,BASE_DADOS!$A:$O,12,0),0),0)</f>
        <v>0</v>
      </c>
      <c r="AF89" s="73">
        <f>IFERROR(IF(VLOOKUP($A89,#REF!,7,FALSE)&gt;0,Q89*VLOOKUP($A89,BASE_DADOS!$A:$O,12,0),0),0)</f>
        <v>0</v>
      </c>
    </row>
    <row r="90" spans="1:32" ht="15.75" customHeight="1" x14ac:dyDescent="0.25">
      <c r="A90" s="69" t="str">
        <f t="shared" si="2"/>
        <v>SC3_CRICIÚMAA HORA DA VENENOSA</v>
      </c>
      <c r="B90" s="10" t="s">
        <v>86</v>
      </c>
      <c r="C90" s="24" t="s">
        <v>25</v>
      </c>
      <c r="D90" s="20">
        <v>0.67300000000000004</v>
      </c>
      <c r="E90" s="20">
        <v>0.32700000000000001</v>
      </c>
      <c r="F90" s="20">
        <v>0.20399999999999999</v>
      </c>
      <c r="G90" s="20">
        <v>0.14899999999999999</v>
      </c>
      <c r="H90" s="20">
        <v>0.05</v>
      </c>
      <c r="I90" s="20">
        <v>0.154</v>
      </c>
      <c r="J90" s="20">
        <v>0.21299999999999999</v>
      </c>
      <c r="K90" s="20">
        <v>0.23</v>
      </c>
      <c r="L90" s="20">
        <v>0.42499999999999999</v>
      </c>
      <c r="M90" s="20">
        <v>0.13</v>
      </c>
      <c r="N90" s="20">
        <v>0.44500000000000001</v>
      </c>
      <c r="O90" s="20">
        <v>0.38700000000000001</v>
      </c>
      <c r="P90" s="20">
        <v>0.19800000000000001</v>
      </c>
      <c r="Q90" s="20">
        <v>0.41499999999999998</v>
      </c>
      <c r="S90" s="73">
        <f>IFERROR(IF(VLOOKUP($A90,#REF!,7,FALSE)&gt;0,D90*VLOOKUP($A90,BASE_DADOS!$A:$O,12,0),0),0)</f>
        <v>0</v>
      </c>
      <c r="T90" s="73">
        <f>IFERROR(IF(VLOOKUP($A90,#REF!,7,FALSE)&gt;0,E90*VLOOKUP($A90,BASE_DADOS!$A:$O,12,0),0),0)</f>
        <v>0</v>
      </c>
      <c r="U90" s="73">
        <f>IFERROR(IF(VLOOKUP($A90,#REF!,7,FALSE)&gt;0,F90*VLOOKUP($A90,BASE_DADOS!$A:$O,12,0),0),0)</f>
        <v>0</v>
      </c>
      <c r="V90" s="73">
        <f>IFERROR(IF(VLOOKUP($A90,#REF!,7,FALSE)&gt;0,G90*VLOOKUP($A90,BASE_DADOS!$A:$O,12,0),0),0)</f>
        <v>0</v>
      </c>
      <c r="W90" s="73">
        <f>IFERROR(IF(VLOOKUP($A90,#REF!,7,FALSE)&gt;0,H90*VLOOKUP($A90,BASE_DADOS!$A:$O,12,0),0),0)</f>
        <v>0</v>
      </c>
      <c r="X90" s="73">
        <f>IFERROR(IF(VLOOKUP($A90,#REF!,7,FALSE)&gt;0,I90*VLOOKUP($A90,BASE_DADOS!$A:$O,12,0),0),0)</f>
        <v>0</v>
      </c>
      <c r="Y90" s="73">
        <f>IFERROR(IF(VLOOKUP($A90,#REF!,7,FALSE)&gt;0,J90*VLOOKUP($A90,BASE_DADOS!$A:$O,12,0),0),0)</f>
        <v>0</v>
      </c>
      <c r="Z90" s="73">
        <f>IFERROR(IF(VLOOKUP($A90,#REF!,7,FALSE)&gt;0,K90*VLOOKUP($A90,BASE_DADOS!$A:$O,12,0),0),0)</f>
        <v>0</v>
      </c>
      <c r="AA90" s="73">
        <f>IFERROR(IF(VLOOKUP($A90,#REF!,7,FALSE)&gt;0,L90*VLOOKUP($A90,BASE_DADOS!$A:$O,12,0),0),0)</f>
        <v>0</v>
      </c>
      <c r="AB90" s="73">
        <f>IFERROR(IF(VLOOKUP($A90,#REF!,7,FALSE)&gt;0,M90*VLOOKUP($A90,BASE_DADOS!$A:$O,12,0),0),0)</f>
        <v>0</v>
      </c>
      <c r="AC90" s="73">
        <f>IFERROR(IF(VLOOKUP($A90,#REF!,7,FALSE)&gt;0,N90*VLOOKUP($A90,BASE_DADOS!$A:$O,12,0),0),0)</f>
        <v>0</v>
      </c>
      <c r="AD90" s="73">
        <f>IFERROR(IF(VLOOKUP($A90,#REF!,7,FALSE)&gt;0,O90*VLOOKUP($A90,BASE_DADOS!$A:$O,12,0),0),0)</f>
        <v>0</v>
      </c>
      <c r="AE90" s="73">
        <f>IFERROR(IF(VLOOKUP($A90,#REF!,7,FALSE)&gt;0,P90*VLOOKUP($A90,BASE_DADOS!$A:$O,12,0),0),0)</f>
        <v>0</v>
      </c>
      <c r="AF90" s="73">
        <f>IFERROR(IF(VLOOKUP($A90,#REF!,7,FALSE)&gt;0,Q90*VLOOKUP($A90,BASE_DADOS!$A:$O,12,0),0),0)</f>
        <v>0</v>
      </c>
    </row>
    <row r="91" spans="1:32" ht="15.75" customHeight="1" x14ac:dyDescent="0.25">
      <c r="A91" s="69" t="str">
        <f t="shared" si="2"/>
        <v>SC3_CRICIÚMANOVELA DA TARDE 1</v>
      </c>
      <c r="B91" s="10" t="s">
        <v>86</v>
      </c>
      <c r="C91" s="24" t="s">
        <v>27</v>
      </c>
      <c r="D91" s="20">
        <v>0.68200000000000005</v>
      </c>
      <c r="E91" s="20">
        <v>0.318</v>
      </c>
      <c r="F91" s="20">
        <v>0.14099999999999999</v>
      </c>
      <c r="G91" s="20">
        <v>0.12</v>
      </c>
      <c r="H91" s="20">
        <v>8.8999999999999996E-2</v>
      </c>
      <c r="I91" s="20">
        <v>0.23799999999999999</v>
      </c>
      <c r="J91" s="20">
        <v>0.20300000000000001</v>
      </c>
      <c r="K91" s="20">
        <v>0.21</v>
      </c>
      <c r="L91" s="20">
        <v>0.39600000000000002</v>
      </c>
      <c r="M91" s="20">
        <v>0.185</v>
      </c>
      <c r="N91" s="20">
        <v>0.42</v>
      </c>
      <c r="O91" s="20">
        <v>0.45500000000000002</v>
      </c>
      <c r="P91" s="20">
        <v>0.19700000000000001</v>
      </c>
      <c r="Q91" s="20">
        <v>0.34699999999999998</v>
      </c>
      <c r="S91" s="73">
        <f>IFERROR(IF(VLOOKUP($A91,#REF!,7,FALSE)&gt;0,D91*VLOOKUP($A91,BASE_DADOS!$A:$O,12,0),0),0)</f>
        <v>0</v>
      </c>
      <c r="T91" s="73">
        <f>IFERROR(IF(VLOOKUP($A91,#REF!,7,FALSE)&gt;0,E91*VLOOKUP($A91,BASE_DADOS!$A:$O,12,0),0),0)</f>
        <v>0</v>
      </c>
      <c r="U91" s="73">
        <f>IFERROR(IF(VLOOKUP($A91,#REF!,7,FALSE)&gt;0,F91*VLOOKUP($A91,BASE_DADOS!$A:$O,12,0),0),0)</f>
        <v>0</v>
      </c>
      <c r="V91" s="73">
        <f>IFERROR(IF(VLOOKUP($A91,#REF!,7,FALSE)&gt;0,G91*VLOOKUP($A91,BASE_DADOS!$A:$O,12,0),0),0)</f>
        <v>0</v>
      </c>
      <c r="W91" s="73">
        <f>IFERROR(IF(VLOOKUP($A91,#REF!,7,FALSE)&gt;0,H91*VLOOKUP($A91,BASE_DADOS!$A:$O,12,0),0),0)</f>
        <v>0</v>
      </c>
      <c r="X91" s="73">
        <f>IFERROR(IF(VLOOKUP($A91,#REF!,7,FALSE)&gt;0,I91*VLOOKUP($A91,BASE_DADOS!$A:$O,12,0),0),0)</f>
        <v>0</v>
      </c>
      <c r="Y91" s="73">
        <f>IFERROR(IF(VLOOKUP($A91,#REF!,7,FALSE)&gt;0,J91*VLOOKUP($A91,BASE_DADOS!$A:$O,12,0),0),0)</f>
        <v>0</v>
      </c>
      <c r="Z91" s="73">
        <f>IFERROR(IF(VLOOKUP($A91,#REF!,7,FALSE)&gt;0,K91*VLOOKUP($A91,BASE_DADOS!$A:$O,12,0),0),0)</f>
        <v>0</v>
      </c>
      <c r="AA91" s="73">
        <f>IFERROR(IF(VLOOKUP($A91,#REF!,7,FALSE)&gt;0,L91*VLOOKUP($A91,BASE_DADOS!$A:$O,12,0),0),0)</f>
        <v>0</v>
      </c>
      <c r="AB91" s="73">
        <f>IFERROR(IF(VLOOKUP($A91,#REF!,7,FALSE)&gt;0,M91*VLOOKUP($A91,BASE_DADOS!$A:$O,12,0),0),0)</f>
        <v>0</v>
      </c>
      <c r="AC91" s="73">
        <f>IFERROR(IF(VLOOKUP($A91,#REF!,7,FALSE)&gt;0,N91*VLOOKUP($A91,BASE_DADOS!$A:$O,12,0),0),0)</f>
        <v>0</v>
      </c>
      <c r="AD91" s="73">
        <f>IFERROR(IF(VLOOKUP($A91,#REF!,7,FALSE)&gt;0,O91*VLOOKUP($A91,BASE_DADOS!$A:$O,12,0),0),0)</f>
        <v>0</v>
      </c>
      <c r="AE91" s="73">
        <f>IFERROR(IF(VLOOKUP($A91,#REF!,7,FALSE)&gt;0,P91*VLOOKUP($A91,BASE_DADOS!$A:$O,12,0),0),0)</f>
        <v>0</v>
      </c>
      <c r="AF91" s="73">
        <f>IFERROR(IF(VLOOKUP($A91,#REF!,7,FALSE)&gt;0,Q91*VLOOKUP($A91,BASE_DADOS!$A:$O,12,0),0),0)</f>
        <v>0</v>
      </c>
    </row>
    <row r="92" spans="1:32" ht="15.75" customHeight="1" x14ac:dyDescent="0.25">
      <c r="A92" s="69" t="str">
        <f t="shared" si="2"/>
        <v>SC3_CRICIÚMACIDADE ALERTA NACIONAL</v>
      </c>
      <c r="B92" s="10" t="s">
        <v>86</v>
      </c>
      <c r="C92" s="24" t="s">
        <v>29</v>
      </c>
      <c r="D92" s="20">
        <v>0.7</v>
      </c>
      <c r="E92" s="20">
        <v>0.3</v>
      </c>
      <c r="F92" s="20">
        <v>0</v>
      </c>
      <c r="G92" s="20">
        <v>5.5E-2</v>
      </c>
      <c r="H92" s="20">
        <v>0.17499999999999999</v>
      </c>
      <c r="I92" s="20">
        <v>0.42399999999999999</v>
      </c>
      <c r="J92" s="20">
        <v>0.18099999999999999</v>
      </c>
      <c r="K92" s="20">
        <v>0.16400000000000001</v>
      </c>
      <c r="L92" s="20">
        <v>0.33100000000000002</v>
      </c>
      <c r="M92" s="20">
        <v>0.30499999999999999</v>
      </c>
      <c r="N92" s="20">
        <v>0.36399999999999999</v>
      </c>
      <c r="O92" s="20">
        <v>0.60799999999999998</v>
      </c>
      <c r="P92" s="20">
        <v>0.19600000000000001</v>
      </c>
      <c r="Q92" s="20">
        <v>0.19600000000000001</v>
      </c>
      <c r="S92" s="73">
        <f>IFERROR(IF(VLOOKUP($A92,#REF!,7,FALSE)&gt;0,D92*VLOOKUP($A92,BASE_DADOS!$A:$O,12,0),0),0)</f>
        <v>0</v>
      </c>
      <c r="T92" s="73">
        <f>IFERROR(IF(VLOOKUP($A92,#REF!,7,FALSE)&gt;0,E92*VLOOKUP($A92,BASE_DADOS!$A:$O,12,0),0),0)</f>
        <v>0</v>
      </c>
      <c r="U92" s="73">
        <f>IFERROR(IF(VLOOKUP($A92,#REF!,7,FALSE)&gt;0,F92*VLOOKUP($A92,BASE_DADOS!$A:$O,12,0),0),0)</f>
        <v>0</v>
      </c>
      <c r="V92" s="73">
        <f>IFERROR(IF(VLOOKUP($A92,#REF!,7,FALSE)&gt;0,G92*VLOOKUP($A92,BASE_DADOS!$A:$O,12,0),0),0)</f>
        <v>0</v>
      </c>
      <c r="W92" s="73">
        <f>IFERROR(IF(VLOOKUP($A92,#REF!,7,FALSE)&gt;0,H92*VLOOKUP($A92,BASE_DADOS!$A:$O,12,0),0),0)</f>
        <v>0</v>
      </c>
      <c r="X92" s="73">
        <f>IFERROR(IF(VLOOKUP($A92,#REF!,7,FALSE)&gt;0,I92*VLOOKUP($A92,BASE_DADOS!$A:$O,12,0),0),0)</f>
        <v>0</v>
      </c>
      <c r="Y92" s="73">
        <f>IFERROR(IF(VLOOKUP($A92,#REF!,7,FALSE)&gt;0,J92*VLOOKUP($A92,BASE_DADOS!$A:$O,12,0),0),0)</f>
        <v>0</v>
      </c>
      <c r="Z92" s="73">
        <f>IFERROR(IF(VLOOKUP($A92,#REF!,7,FALSE)&gt;0,K92*VLOOKUP($A92,BASE_DADOS!$A:$O,12,0),0),0)</f>
        <v>0</v>
      </c>
      <c r="AA92" s="73">
        <f>IFERROR(IF(VLOOKUP($A92,#REF!,7,FALSE)&gt;0,L92*VLOOKUP($A92,BASE_DADOS!$A:$O,12,0),0),0)</f>
        <v>0</v>
      </c>
      <c r="AB92" s="73">
        <f>IFERROR(IF(VLOOKUP($A92,#REF!,7,FALSE)&gt;0,M92*VLOOKUP($A92,BASE_DADOS!$A:$O,12,0),0),0)</f>
        <v>0</v>
      </c>
      <c r="AC92" s="73">
        <f>IFERROR(IF(VLOOKUP($A92,#REF!,7,FALSE)&gt;0,N92*VLOOKUP($A92,BASE_DADOS!$A:$O,12,0),0),0)</f>
        <v>0</v>
      </c>
      <c r="AD92" s="73">
        <f>IFERROR(IF(VLOOKUP($A92,#REF!,7,FALSE)&gt;0,O92*VLOOKUP($A92,BASE_DADOS!$A:$O,12,0),0),0)</f>
        <v>0</v>
      </c>
      <c r="AE92" s="73">
        <f>IFERROR(IF(VLOOKUP($A92,#REF!,7,FALSE)&gt;0,P92*VLOOKUP($A92,BASE_DADOS!$A:$O,12,0),0),0)</f>
        <v>0</v>
      </c>
      <c r="AF92" s="73">
        <f>IFERROR(IF(VLOOKUP($A92,#REF!,7,FALSE)&gt;0,Q92*VLOOKUP($A92,BASE_DADOS!$A:$O,12,0),0),0)</f>
        <v>0</v>
      </c>
    </row>
    <row r="93" spans="1:32" ht="15.75" customHeight="1" x14ac:dyDescent="0.25">
      <c r="A93" s="69" t="str">
        <f t="shared" si="2"/>
        <v>SC3_CRICIÚMACIDADE ALERTA SC</v>
      </c>
      <c r="B93" s="10" t="s">
        <v>86</v>
      </c>
      <c r="C93" s="24" t="s">
        <v>31</v>
      </c>
      <c r="D93" s="20">
        <v>0.53700000000000003</v>
      </c>
      <c r="E93" s="20">
        <v>0.46300000000000002</v>
      </c>
      <c r="F93" s="20">
        <v>0.17499999999999999</v>
      </c>
      <c r="G93" s="20">
        <v>0</v>
      </c>
      <c r="H93" s="20">
        <v>0.13500000000000001</v>
      </c>
      <c r="I93" s="20">
        <v>0.27100000000000002</v>
      </c>
      <c r="J93" s="20">
        <v>0.245</v>
      </c>
      <c r="K93" s="20">
        <v>0.17499999999999999</v>
      </c>
      <c r="L93" s="20">
        <v>0.29699999999999999</v>
      </c>
      <c r="M93" s="20">
        <v>0.3</v>
      </c>
      <c r="N93" s="20">
        <v>0.40300000000000002</v>
      </c>
      <c r="O93" s="20">
        <v>0.43099999999999999</v>
      </c>
      <c r="P93" s="20">
        <v>0.29199999999999998</v>
      </c>
      <c r="Q93" s="20">
        <v>0.27800000000000002</v>
      </c>
      <c r="S93" s="73">
        <f>IFERROR(IF(VLOOKUP($A93,#REF!,7,FALSE)&gt;0,D93*VLOOKUP($A93,BASE_DADOS!$A:$O,12,0),0),0)</f>
        <v>0</v>
      </c>
      <c r="T93" s="73">
        <f>IFERROR(IF(VLOOKUP($A93,#REF!,7,FALSE)&gt;0,E93*VLOOKUP($A93,BASE_DADOS!$A:$O,12,0),0),0)</f>
        <v>0</v>
      </c>
      <c r="U93" s="73">
        <f>IFERROR(IF(VLOOKUP($A93,#REF!,7,FALSE)&gt;0,F93*VLOOKUP($A93,BASE_DADOS!$A:$O,12,0),0),0)</f>
        <v>0</v>
      </c>
      <c r="V93" s="73">
        <f>IFERROR(IF(VLOOKUP($A93,#REF!,7,FALSE)&gt;0,G93*VLOOKUP($A93,BASE_DADOS!$A:$O,12,0),0),0)</f>
        <v>0</v>
      </c>
      <c r="W93" s="73">
        <f>IFERROR(IF(VLOOKUP($A93,#REF!,7,FALSE)&gt;0,H93*VLOOKUP($A93,BASE_DADOS!$A:$O,12,0),0),0)</f>
        <v>0</v>
      </c>
      <c r="X93" s="73">
        <f>IFERROR(IF(VLOOKUP($A93,#REF!,7,FALSE)&gt;0,I93*VLOOKUP($A93,BASE_DADOS!$A:$O,12,0),0),0)</f>
        <v>0</v>
      </c>
      <c r="Y93" s="73">
        <f>IFERROR(IF(VLOOKUP($A93,#REF!,7,FALSE)&gt;0,J93*VLOOKUP($A93,BASE_DADOS!$A:$O,12,0),0),0)</f>
        <v>0</v>
      </c>
      <c r="Z93" s="73">
        <f>IFERROR(IF(VLOOKUP($A93,#REF!,7,FALSE)&gt;0,K93*VLOOKUP($A93,BASE_DADOS!$A:$O,12,0),0),0)</f>
        <v>0</v>
      </c>
      <c r="AA93" s="73">
        <f>IFERROR(IF(VLOOKUP($A93,#REF!,7,FALSE)&gt;0,L93*VLOOKUP($A93,BASE_DADOS!$A:$O,12,0),0),0)</f>
        <v>0</v>
      </c>
      <c r="AB93" s="73">
        <f>IFERROR(IF(VLOOKUP($A93,#REF!,7,FALSE)&gt;0,M93*VLOOKUP($A93,BASE_DADOS!$A:$O,12,0),0),0)</f>
        <v>0</v>
      </c>
      <c r="AC93" s="73">
        <f>IFERROR(IF(VLOOKUP($A93,#REF!,7,FALSE)&gt;0,N93*VLOOKUP($A93,BASE_DADOS!$A:$O,12,0),0),0)</f>
        <v>0</v>
      </c>
      <c r="AD93" s="73">
        <f>IFERROR(IF(VLOOKUP($A93,#REF!,7,FALSE)&gt;0,O93*VLOOKUP($A93,BASE_DADOS!$A:$O,12,0),0),0)</f>
        <v>0</v>
      </c>
      <c r="AE93" s="73">
        <f>IFERROR(IF(VLOOKUP($A93,#REF!,7,FALSE)&gt;0,P93*VLOOKUP($A93,BASE_DADOS!$A:$O,12,0),0),0)</f>
        <v>0</v>
      </c>
      <c r="AF93" s="73">
        <f>IFERROR(IF(VLOOKUP($A93,#REF!,7,FALSE)&gt;0,Q93*VLOOKUP($A93,BASE_DADOS!$A:$O,12,0),0),0)</f>
        <v>0</v>
      </c>
    </row>
    <row r="94" spans="1:32" ht="15.75" customHeight="1" x14ac:dyDescent="0.25">
      <c r="A94" s="69" t="str">
        <f t="shared" si="2"/>
        <v>SC3_CRICIÚMAND NOTÍCIAS</v>
      </c>
      <c r="B94" s="10" t="s">
        <v>86</v>
      </c>
      <c r="C94" s="24" t="s">
        <v>33</v>
      </c>
      <c r="D94" s="20">
        <v>0.53600000000000003</v>
      </c>
      <c r="E94" s="20">
        <v>0.46400000000000002</v>
      </c>
      <c r="F94" s="20">
        <v>7.0999999999999994E-2</v>
      </c>
      <c r="G94" s="20">
        <v>0.1</v>
      </c>
      <c r="H94" s="20">
        <v>7.0999999999999994E-2</v>
      </c>
      <c r="I94" s="20">
        <v>9.7000000000000003E-2</v>
      </c>
      <c r="J94" s="20">
        <v>0.253</v>
      </c>
      <c r="K94" s="20">
        <v>0.40699999999999997</v>
      </c>
      <c r="L94" s="20">
        <v>9.2999999999999999E-2</v>
      </c>
      <c r="M94" s="20">
        <v>0.62</v>
      </c>
      <c r="N94" s="20">
        <v>0.28699999999999998</v>
      </c>
      <c r="O94" s="20">
        <v>0.34399999999999997</v>
      </c>
      <c r="P94" s="20">
        <v>0.40799999999999997</v>
      </c>
      <c r="Q94" s="20">
        <v>0.248</v>
      </c>
      <c r="S94" s="73">
        <f>IFERROR(IF(VLOOKUP($A94,#REF!,7,FALSE)&gt;0,D94*VLOOKUP($A94,BASE_DADOS!$A:$O,12,0),0),0)</f>
        <v>0</v>
      </c>
      <c r="T94" s="73">
        <f>IFERROR(IF(VLOOKUP($A94,#REF!,7,FALSE)&gt;0,E94*VLOOKUP($A94,BASE_DADOS!$A:$O,12,0),0),0)</f>
        <v>0</v>
      </c>
      <c r="U94" s="73">
        <f>IFERROR(IF(VLOOKUP($A94,#REF!,7,FALSE)&gt;0,F94*VLOOKUP($A94,BASE_DADOS!$A:$O,12,0),0),0)</f>
        <v>0</v>
      </c>
      <c r="V94" s="73">
        <f>IFERROR(IF(VLOOKUP($A94,#REF!,7,FALSE)&gt;0,G94*VLOOKUP($A94,BASE_DADOS!$A:$O,12,0),0),0)</f>
        <v>0</v>
      </c>
      <c r="W94" s="73">
        <f>IFERROR(IF(VLOOKUP($A94,#REF!,7,FALSE)&gt;0,H94*VLOOKUP($A94,BASE_DADOS!$A:$O,12,0),0),0)</f>
        <v>0</v>
      </c>
      <c r="X94" s="73">
        <f>IFERROR(IF(VLOOKUP($A94,#REF!,7,FALSE)&gt;0,I94*VLOOKUP($A94,BASE_DADOS!$A:$O,12,0),0),0)</f>
        <v>0</v>
      </c>
      <c r="Y94" s="73">
        <f>IFERROR(IF(VLOOKUP($A94,#REF!,7,FALSE)&gt;0,J94*VLOOKUP($A94,BASE_DADOS!$A:$O,12,0),0),0)</f>
        <v>0</v>
      </c>
      <c r="Z94" s="73">
        <f>IFERROR(IF(VLOOKUP($A94,#REF!,7,FALSE)&gt;0,K94*VLOOKUP($A94,BASE_DADOS!$A:$O,12,0),0),0)</f>
        <v>0</v>
      </c>
      <c r="AA94" s="73">
        <f>IFERROR(IF(VLOOKUP($A94,#REF!,7,FALSE)&gt;0,L94*VLOOKUP($A94,BASE_DADOS!$A:$O,12,0),0),0)</f>
        <v>0</v>
      </c>
      <c r="AB94" s="73">
        <f>IFERROR(IF(VLOOKUP($A94,#REF!,7,FALSE)&gt;0,M94*VLOOKUP($A94,BASE_DADOS!$A:$O,12,0),0),0)</f>
        <v>0</v>
      </c>
      <c r="AC94" s="73">
        <f>IFERROR(IF(VLOOKUP($A94,#REF!,7,FALSE)&gt;0,N94*VLOOKUP($A94,BASE_DADOS!$A:$O,12,0),0),0)</f>
        <v>0</v>
      </c>
      <c r="AD94" s="73">
        <f>IFERROR(IF(VLOOKUP($A94,#REF!,7,FALSE)&gt;0,O94*VLOOKUP($A94,BASE_DADOS!$A:$O,12,0),0),0)</f>
        <v>0</v>
      </c>
      <c r="AE94" s="73">
        <f>IFERROR(IF(VLOOKUP($A94,#REF!,7,FALSE)&gt;0,P94*VLOOKUP($A94,BASE_DADOS!$A:$O,12,0),0),0)</f>
        <v>0</v>
      </c>
      <c r="AF94" s="73">
        <f>IFERROR(IF(VLOOKUP($A94,#REF!,7,FALSE)&gt;0,Q94*VLOOKUP($A94,BASE_DADOS!$A:$O,12,0),0),0)</f>
        <v>0</v>
      </c>
    </row>
    <row r="95" spans="1:32" ht="15.75" customHeight="1" x14ac:dyDescent="0.25">
      <c r="A95" s="69" t="str">
        <f t="shared" si="2"/>
        <v>SC3_CRICIÚMAJORNAL DA RECORD</v>
      </c>
      <c r="B95" s="10" t="s">
        <v>86</v>
      </c>
      <c r="C95" s="24" t="s">
        <v>35</v>
      </c>
      <c r="D95" s="20">
        <v>0.52100000000000002</v>
      </c>
      <c r="E95" s="20">
        <v>0.47899999999999998</v>
      </c>
      <c r="F95" s="20">
        <v>1.4E-2</v>
      </c>
      <c r="G95" s="20">
        <v>0.182</v>
      </c>
      <c r="H95" s="20">
        <v>0.159</v>
      </c>
      <c r="I95" s="20">
        <v>0.13300000000000001</v>
      </c>
      <c r="J95" s="20">
        <v>0.21299999999999999</v>
      </c>
      <c r="K95" s="20">
        <v>0.29799999999999999</v>
      </c>
      <c r="L95" s="20">
        <v>0.30199999999999999</v>
      </c>
      <c r="M95" s="20">
        <v>0.45800000000000002</v>
      </c>
      <c r="N95" s="20">
        <v>0.23899999999999999</v>
      </c>
      <c r="O95" s="20">
        <v>0.40600000000000003</v>
      </c>
      <c r="P95" s="20">
        <v>0.376</v>
      </c>
      <c r="Q95" s="20">
        <v>0.217</v>
      </c>
      <c r="S95" s="73">
        <f>IFERROR(IF(VLOOKUP($A95,#REF!,7,FALSE)&gt;0,D95*VLOOKUP($A95,BASE_DADOS!$A:$O,12,0),0),0)</f>
        <v>0</v>
      </c>
      <c r="T95" s="73">
        <f>IFERROR(IF(VLOOKUP($A95,#REF!,7,FALSE)&gt;0,E95*VLOOKUP($A95,BASE_DADOS!$A:$O,12,0),0),0)</f>
        <v>0</v>
      </c>
      <c r="U95" s="73">
        <f>IFERROR(IF(VLOOKUP($A95,#REF!,7,FALSE)&gt;0,F95*VLOOKUP($A95,BASE_DADOS!$A:$O,12,0),0),0)</f>
        <v>0</v>
      </c>
      <c r="V95" s="73">
        <f>IFERROR(IF(VLOOKUP($A95,#REF!,7,FALSE)&gt;0,G95*VLOOKUP($A95,BASE_DADOS!$A:$O,12,0),0),0)</f>
        <v>0</v>
      </c>
      <c r="W95" s="73">
        <f>IFERROR(IF(VLOOKUP($A95,#REF!,7,FALSE)&gt;0,H95*VLOOKUP($A95,BASE_DADOS!$A:$O,12,0),0),0)</f>
        <v>0</v>
      </c>
      <c r="X95" s="73">
        <f>IFERROR(IF(VLOOKUP($A95,#REF!,7,FALSE)&gt;0,I95*VLOOKUP($A95,BASE_DADOS!$A:$O,12,0),0),0)</f>
        <v>0</v>
      </c>
      <c r="Y95" s="73">
        <f>IFERROR(IF(VLOOKUP($A95,#REF!,7,FALSE)&gt;0,J95*VLOOKUP($A95,BASE_DADOS!$A:$O,12,0),0),0)</f>
        <v>0</v>
      </c>
      <c r="Z95" s="73">
        <f>IFERROR(IF(VLOOKUP($A95,#REF!,7,FALSE)&gt;0,K95*VLOOKUP($A95,BASE_DADOS!$A:$O,12,0),0),0)</f>
        <v>0</v>
      </c>
      <c r="AA95" s="73">
        <f>IFERROR(IF(VLOOKUP($A95,#REF!,7,FALSE)&gt;0,L95*VLOOKUP($A95,BASE_DADOS!$A:$O,12,0),0),0)</f>
        <v>0</v>
      </c>
      <c r="AB95" s="73">
        <f>IFERROR(IF(VLOOKUP($A95,#REF!,7,FALSE)&gt;0,M95*VLOOKUP($A95,BASE_DADOS!$A:$O,12,0),0),0)</f>
        <v>0</v>
      </c>
      <c r="AC95" s="73">
        <f>IFERROR(IF(VLOOKUP($A95,#REF!,7,FALSE)&gt;0,N95*VLOOKUP($A95,BASE_DADOS!$A:$O,12,0),0),0)</f>
        <v>0</v>
      </c>
      <c r="AD95" s="73">
        <f>IFERROR(IF(VLOOKUP($A95,#REF!,7,FALSE)&gt;0,O95*VLOOKUP($A95,BASE_DADOS!$A:$O,12,0),0),0)</f>
        <v>0</v>
      </c>
      <c r="AE95" s="73">
        <f>IFERROR(IF(VLOOKUP($A95,#REF!,7,FALSE)&gt;0,P95*VLOOKUP($A95,BASE_DADOS!$A:$O,12,0),0),0)</f>
        <v>0</v>
      </c>
      <c r="AF95" s="73">
        <f>IFERROR(IF(VLOOKUP($A95,#REF!,7,FALSE)&gt;0,Q95*VLOOKUP($A95,BASE_DADOS!$A:$O,12,0),0),0)</f>
        <v>0</v>
      </c>
    </row>
    <row r="96" spans="1:32" ht="15.75" customHeight="1" x14ac:dyDescent="0.25">
      <c r="A96" s="69" t="str">
        <f t="shared" si="2"/>
        <v>SC3_CRICIÚMANOVELA 3</v>
      </c>
      <c r="B96" s="10" t="s">
        <v>86</v>
      </c>
      <c r="C96" s="24" t="s">
        <v>37</v>
      </c>
      <c r="D96" s="20">
        <v>0.58299999999999996</v>
      </c>
      <c r="E96" s="20">
        <v>0.41699999999999998</v>
      </c>
      <c r="F96" s="20">
        <v>0.22800000000000001</v>
      </c>
      <c r="G96" s="20">
        <v>0.114</v>
      </c>
      <c r="H96" s="20">
        <v>0.13700000000000001</v>
      </c>
      <c r="I96" s="20">
        <v>0.13400000000000001</v>
      </c>
      <c r="J96" s="20">
        <v>0.26700000000000002</v>
      </c>
      <c r="K96" s="20">
        <v>0.121</v>
      </c>
      <c r="L96" s="20">
        <v>0.215</v>
      </c>
      <c r="M96" s="20">
        <v>0.51700000000000002</v>
      </c>
      <c r="N96" s="20">
        <v>0.26700000000000002</v>
      </c>
      <c r="O96" s="20">
        <v>0.44900000000000001</v>
      </c>
      <c r="P96" s="20">
        <v>0.47199999999999998</v>
      </c>
      <c r="Q96" s="20">
        <v>7.9000000000000001E-2</v>
      </c>
      <c r="S96" s="73">
        <f>IFERROR(IF(VLOOKUP($A96,#REF!,7,FALSE)&gt;0,D96*VLOOKUP($A96,BASE_DADOS!$A:$O,12,0),0),0)</f>
        <v>0</v>
      </c>
      <c r="T96" s="73">
        <f>IFERROR(IF(VLOOKUP($A96,#REF!,7,FALSE)&gt;0,E96*VLOOKUP($A96,BASE_DADOS!$A:$O,12,0),0),0)</f>
        <v>0</v>
      </c>
      <c r="U96" s="73">
        <f>IFERROR(IF(VLOOKUP($A96,#REF!,7,FALSE)&gt;0,F96*VLOOKUP($A96,BASE_DADOS!$A:$O,12,0),0),0)</f>
        <v>0</v>
      </c>
      <c r="V96" s="73">
        <f>IFERROR(IF(VLOOKUP($A96,#REF!,7,FALSE)&gt;0,G96*VLOOKUP($A96,BASE_DADOS!$A:$O,12,0),0),0)</f>
        <v>0</v>
      </c>
      <c r="W96" s="73">
        <f>IFERROR(IF(VLOOKUP($A96,#REF!,7,FALSE)&gt;0,H96*VLOOKUP($A96,BASE_DADOS!$A:$O,12,0),0),0)</f>
        <v>0</v>
      </c>
      <c r="X96" s="73">
        <f>IFERROR(IF(VLOOKUP($A96,#REF!,7,FALSE)&gt;0,I96*VLOOKUP($A96,BASE_DADOS!$A:$O,12,0),0),0)</f>
        <v>0</v>
      </c>
      <c r="Y96" s="73">
        <f>IFERROR(IF(VLOOKUP($A96,#REF!,7,FALSE)&gt;0,J96*VLOOKUP($A96,BASE_DADOS!$A:$O,12,0),0),0)</f>
        <v>0</v>
      </c>
      <c r="Z96" s="73">
        <f>IFERROR(IF(VLOOKUP($A96,#REF!,7,FALSE)&gt;0,K96*VLOOKUP($A96,BASE_DADOS!$A:$O,12,0),0),0)</f>
        <v>0</v>
      </c>
      <c r="AA96" s="73">
        <f>IFERROR(IF(VLOOKUP($A96,#REF!,7,FALSE)&gt;0,L96*VLOOKUP($A96,BASE_DADOS!$A:$O,12,0),0),0)</f>
        <v>0</v>
      </c>
      <c r="AB96" s="73">
        <f>IFERROR(IF(VLOOKUP($A96,#REF!,7,FALSE)&gt;0,M96*VLOOKUP($A96,BASE_DADOS!$A:$O,12,0),0),0)</f>
        <v>0</v>
      </c>
      <c r="AC96" s="73">
        <f>IFERROR(IF(VLOOKUP($A96,#REF!,7,FALSE)&gt;0,N96*VLOOKUP($A96,BASE_DADOS!$A:$O,12,0),0),0)</f>
        <v>0</v>
      </c>
      <c r="AD96" s="73">
        <f>IFERROR(IF(VLOOKUP($A96,#REF!,7,FALSE)&gt;0,O96*VLOOKUP($A96,BASE_DADOS!$A:$O,12,0),0),0)</f>
        <v>0</v>
      </c>
      <c r="AE96" s="73">
        <f>IFERROR(IF(VLOOKUP($A96,#REF!,7,FALSE)&gt;0,P96*VLOOKUP($A96,BASE_DADOS!$A:$O,12,0),0),0)</f>
        <v>0</v>
      </c>
      <c r="AF96" s="73">
        <f>IFERROR(IF(VLOOKUP($A96,#REF!,7,FALSE)&gt;0,Q96*VLOOKUP($A96,BASE_DADOS!$A:$O,12,0),0),0)</f>
        <v>0</v>
      </c>
    </row>
    <row r="97" spans="1:32" ht="15.75" customHeight="1" x14ac:dyDescent="0.25">
      <c r="A97" s="69" t="str">
        <f t="shared" si="2"/>
        <v>SC3_CRICIÚMANOVELA 22HS</v>
      </c>
      <c r="B97" s="10" t="s">
        <v>86</v>
      </c>
      <c r="C97" s="24" t="s">
        <v>39</v>
      </c>
      <c r="D97" s="20">
        <v>0.57799999999999996</v>
      </c>
      <c r="E97" s="20">
        <v>0.42199999999999999</v>
      </c>
      <c r="F97" s="20">
        <v>0.253</v>
      </c>
      <c r="G97" s="20">
        <v>0.10299999999999999</v>
      </c>
      <c r="H97" s="20">
        <v>0.14299999999999999</v>
      </c>
      <c r="I97" s="20">
        <v>0.14299999999999999</v>
      </c>
      <c r="J97" s="20">
        <v>0.27600000000000002</v>
      </c>
      <c r="K97" s="20">
        <v>8.1000000000000003E-2</v>
      </c>
      <c r="L97" s="20">
        <v>0.214</v>
      </c>
      <c r="M97" s="20">
        <v>0.52900000000000003</v>
      </c>
      <c r="N97" s="20">
        <v>0.25800000000000001</v>
      </c>
      <c r="O97" s="20">
        <v>0.48099999999999998</v>
      </c>
      <c r="P97" s="20">
        <v>0.45300000000000001</v>
      </c>
      <c r="Q97" s="20">
        <v>6.7000000000000004E-2</v>
      </c>
      <c r="S97" s="73">
        <f>IFERROR(IF(VLOOKUP($A97,#REF!,7,FALSE)&gt;0,D97*VLOOKUP($A97,BASE_DADOS!$A:$O,12,0),0),0)</f>
        <v>0</v>
      </c>
      <c r="T97" s="73">
        <f>IFERROR(IF(VLOOKUP($A97,#REF!,7,FALSE)&gt;0,E97*VLOOKUP($A97,BASE_DADOS!$A:$O,12,0),0),0)</f>
        <v>0</v>
      </c>
      <c r="U97" s="73">
        <f>IFERROR(IF(VLOOKUP($A97,#REF!,7,FALSE)&gt;0,F97*VLOOKUP($A97,BASE_DADOS!$A:$O,12,0),0),0)</f>
        <v>0</v>
      </c>
      <c r="V97" s="73">
        <f>IFERROR(IF(VLOOKUP($A97,#REF!,7,FALSE)&gt;0,G97*VLOOKUP($A97,BASE_DADOS!$A:$O,12,0),0),0)</f>
        <v>0</v>
      </c>
      <c r="W97" s="73">
        <f>IFERROR(IF(VLOOKUP($A97,#REF!,7,FALSE)&gt;0,H97*VLOOKUP($A97,BASE_DADOS!$A:$O,12,0),0),0)</f>
        <v>0</v>
      </c>
      <c r="X97" s="73">
        <f>IFERROR(IF(VLOOKUP($A97,#REF!,7,FALSE)&gt;0,I97*VLOOKUP($A97,BASE_DADOS!$A:$O,12,0),0),0)</f>
        <v>0</v>
      </c>
      <c r="Y97" s="73">
        <f>IFERROR(IF(VLOOKUP($A97,#REF!,7,FALSE)&gt;0,J97*VLOOKUP($A97,BASE_DADOS!$A:$O,12,0),0),0)</f>
        <v>0</v>
      </c>
      <c r="Z97" s="73">
        <f>IFERROR(IF(VLOOKUP($A97,#REF!,7,FALSE)&gt;0,K97*VLOOKUP($A97,BASE_DADOS!$A:$O,12,0),0),0)</f>
        <v>0</v>
      </c>
      <c r="AA97" s="73">
        <f>IFERROR(IF(VLOOKUP($A97,#REF!,7,FALSE)&gt;0,L97*VLOOKUP($A97,BASE_DADOS!$A:$O,12,0),0),0)</f>
        <v>0</v>
      </c>
      <c r="AB97" s="73">
        <f>IFERROR(IF(VLOOKUP($A97,#REF!,7,FALSE)&gt;0,M97*VLOOKUP($A97,BASE_DADOS!$A:$O,12,0),0),0)</f>
        <v>0</v>
      </c>
      <c r="AC97" s="73">
        <f>IFERROR(IF(VLOOKUP($A97,#REF!,7,FALSE)&gt;0,N97*VLOOKUP($A97,BASE_DADOS!$A:$O,12,0),0),0)</f>
        <v>0</v>
      </c>
      <c r="AD97" s="73">
        <f>IFERROR(IF(VLOOKUP($A97,#REF!,7,FALSE)&gt;0,O97*VLOOKUP($A97,BASE_DADOS!$A:$O,12,0),0),0)</f>
        <v>0</v>
      </c>
      <c r="AE97" s="73">
        <f>IFERROR(IF(VLOOKUP($A97,#REF!,7,FALSE)&gt;0,P97*VLOOKUP($A97,BASE_DADOS!$A:$O,12,0),0),0)</f>
        <v>0</v>
      </c>
      <c r="AF97" s="73">
        <f>IFERROR(IF(VLOOKUP($A97,#REF!,7,FALSE)&gt;0,Q97*VLOOKUP($A97,BASE_DADOS!$A:$O,12,0),0),0)</f>
        <v>0</v>
      </c>
    </row>
    <row r="98" spans="1:32" ht="15.75" customHeight="1" x14ac:dyDescent="0.25">
      <c r="A98" s="69" t="str">
        <f t="shared" si="2"/>
        <v>SC3_CRICIÚMAREALITY SHOW 1</v>
      </c>
      <c r="B98" s="10" t="s">
        <v>86</v>
      </c>
      <c r="C98" s="24" t="s">
        <v>41</v>
      </c>
      <c r="D98" s="20">
        <v>0.54600000000000004</v>
      </c>
      <c r="E98" s="20">
        <v>0.45400000000000001</v>
      </c>
      <c r="F98" s="20">
        <v>0.16900000000000001</v>
      </c>
      <c r="G98" s="20">
        <v>0.125</v>
      </c>
      <c r="H98" s="20">
        <v>0.17899999999999999</v>
      </c>
      <c r="I98" s="20">
        <v>0.185</v>
      </c>
      <c r="J98" s="20">
        <v>0.25</v>
      </c>
      <c r="K98" s="20">
        <v>9.0999999999999998E-2</v>
      </c>
      <c r="L98" s="20">
        <v>0.28100000000000003</v>
      </c>
      <c r="M98" s="20">
        <v>0.43</v>
      </c>
      <c r="N98" s="20">
        <v>0.28899999999999998</v>
      </c>
      <c r="O98" s="20">
        <v>0.49199999999999999</v>
      </c>
      <c r="P98" s="20">
        <v>0.377</v>
      </c>
      <c r="Q98" s="20">
        <v>0.13100000000000001</v>
      </c>
      <c r="S98" s="73">
        <f>IFERROR(IF(VLOOKUP($A98,#REF!,7,FALSE)&gt;0,D98*VLOOKUP($A98,BASE_DADOS!$A:$O,12,0),0),0)</f>
        <v>0</v>
      </c>
      <c r="T98" s="73">
        <f>IFERROR(IF(VLOOKUP($A98,#REF!,7,FALSE)&gt;0,E98*VLOOKUP($A98,BASE_DADOS!$A:$O,12,0),0),0)</f>
        <v>0</v>
      </c>
      <c r="U98" s="73">
        <f>IFERROR(IF(VLOOKUP($A98,#REF!,7,FALSE)&gt;0,F98*VLOOKUP($A98,BASE_DADOS!$A:$O,12,0),0),0)</f>
        <v>0</v>
      </c>
      <c r="V98" s="73">
        <f>IFERROR(IF(VLOOKUP($A98,#REF!,7,FALSE)&gt;0,G98*VLOOKUP($A98,BASE_DADOS!$A:$O,12,0),0),0)</f>
        <v>0</v>
      </c>
      <c r="W98" s="73">
        <f>IFERROR(IF(VLOOKUP($A98,#REF!,7,FALSE)&gt;0,H98*VLOOKUP($A98,BASE_DADOS!$A:$O,12,0),0),0)</f>
        <v>0</v>
      </c>
      <c r="X98" s="73">
        <f>IFERROR(IF(VLOOKUP($A98,#REF!,7,FALSE)&gt;0,I98*VLOOKUP($A98,BASE_DADOS!$A:$O,12,0),0),0)</f>
        <v>0</v>
      </c>
      <c r="Y98" s="73">
        <f>IFERROR(IF(VLOOKUP($A98,#REF!,7,FALSE)&gt;0,J98*VLOOKUP($A98,BASE_DADOS!$A:$O,12,0),0),0)</f>
        <v>0</v>
      </c>
      <c r="Z98" s="73">
        <f>IFERROR(IF(VLOOKUP($A98,#REF!,7,FALSE)&gt;0,K98*VLOOKUP($A98,BASE_DADOS!$A:$O,12,0),0),0)</f>
        <v>0</v>
      </c>
      <c r="AA98" s="73">
        <f>IFERROR(IF(VLOOKUP($A98,#REF!,7,FALSE)&gt;0,L98*VLOOKUP($A98,BASE_DADOS!$A:$O,12,0),0),0)</f>
        <v>0</v>
      </c>
      <c r="AB98" s="73">
        <f>IFERROR(IF(VLOOKUP($A98,#REF!,7,FALSE)&gt;0,M98*VLOOKUP($A98,BASE_DADOS!$A:$O,12,0),0),0)</f>
        <v>0</v>
      </c>
      <c r="AC98" s="73">
        <f>IFERROR(IF(VLOOKUP($A98,#REF!,7,FALSE)&gt;0,N98*VLOOKUP($A98,BASE_DADOS!$A:$O,12,0),0),0)</f>
        <v>0</v>
      </c>
      <c r="AD98" s="73">
        <f>IFERROR(IF(VLOOKUP($A98,#REF!,7,FALSE)&gt;0,O98*VLOOKUP($A98,BASE_DADOS!$A:$O,12,0),0),0)</f>
        <v>0</v>
      </c>
      <c r="AE98" s="73">
        <f>IFERROR(IF(VLOOKUP($A98,#REF!,7,FALSE)&gt;0,P98*VLOOKUP($A98,BASE_DADOS!$A:$O,12,0),0),0)</f>
        <v>0</v>
      </c>
      <c r="AF98" s="73">
        <f>IFERROR(IF(VLOOKUP($A98,#REF!,7,FALSE)&gt;0,Q98*VLOOKUP($A98,BASE_DADOS!$A:$O,12,0),0),0)</f>
        <v>0</v>
      </c>
    </row>
    <row r="99" spans="1:32" ht="15.75" customHeight="1" x14ac:dyDescent="0.25">
      <c r="A99" s="69" t="str">
        <f t="shared" si="2"/>
        <v>SC3_CRICIÚMAREALITY SHOW 2</v>
      </c>
      <c r="B99" s="10" t="s">
        <v>86</v>
      </c>
      <c r="C99" s="24" t="s">
        <v>115</v>
      </c>
      <c r="D99" s="20">
        <v>0.54600000000000004</v>
      </c>
      <c r="E99" s="20">
        <v>0.45400000000000001</v>
      </c>
      <c r="F99" s="20">
        <v>0.16900000000000001</v>
      </c>
      <c r="G99" s="20">
        <v>0.125</v>
      </c>
      <c r="H99" s="20">
        <v>0.17899999999999999</v>
      </c>
      <c r="I99" s="20">
        <v>0.185</v>
      </c>
      <c r="J99" s="20">
        <v>0.25</v>
      </c>
      <c r="K99" s="20">
        <v>9.0999999999999998E-2</v>
      </c>
      <c r="L99" s="20">
        <v>0.28100000000000003</v>
      </c>
      <c r="M99" s="20">
        <v>0.43</v>
      </c>
      <c r="N99" s="20">
        <v>0.28899999999999998</v>
      </c>
      <c r="O99" s="20">
        <v>0.49199999999999999</v>
      </c>
      <c r="P99" s="20">
        <v>0.377</v>
      </c>
      <c r="Q99" s="20">
        <v>0.13100000000000001</v>
      </c>
      <c r="S99" s="73">
        <f>IFERROR(IF(VLOOKUP($A99,#REF!,7,FALSE)&gt;0,D99*VLOOKUP($A99,BASE_DADOS!$A:$O,12,0),0),0)</f>
        <v>0</v>
      </c>
      <c r="T99" s="73">
        <f>IFERROR(IF(VLOOKUP($A99,#REF!,7,FALSE)&gt;0,E99*VLOOKUP($A99,BASE_DADOS!$A:$O,12,0),0),0)</f>
        <v>0</v>
      </c>
      <c r="U99" s="73">
        <f>IFERROR(IF(VLOOKUP($A99,#REF!,7,FALSE)&gt;0,F99*VLOOKUP($A99,BASE_DADOS!$A:$O,12,0),0),0)</f>
        <v>0</v>
      </c>
      <c r="V99" s="73">
        <f>IFERROR(IF(VLOOKUP($A99,#REF!,7,FALSE)&gt;0,G99*VLOOKUP($A99,BASE_DADOS!$A:$O,12,0),0),0)</f>
        <v>0</v>
      </c>
      <c r="W99" s="73">
        <f>IFERROR(IF(VLOOKUP($A99,#REF!,7,FALSE)&gt;0,H99*VLOOKUP($A99,BASE_DADOS!$A:$O,12,0),0),0)</f>
        <v>0</v>
      </c>
      <c r="X99" s="73">
        <f>IFERROR(IF(VLOOKUP($A99,#REF!,7,FALSE)&gt;0,I99*VLOOKUP($A99,BASE_DADOS!$A:$O,12,0),0),0)</f>
        <v>0</v>
      </c>
      <c r="Y99" s="73">
        <f>IFERROR(IF(VLOOKUP($A99,#REF!,7,FALSE)&gt;0,J99*VLOOKUP($A99,BASE_DADOS!$A:$O,12,0),0),0)</f>
        <v>0</v>
      </c>
      <c r="Z99" s="73">
        <f>IFERROR(IF(VLOOKUP($A99,#REF!,7,FALSE)&gt;0,K99*VLOOKUP($A99,BASE_DADOS!$A:$O,12,0),0),0)</f>
        <v>0</v>
      </c>
      <c r="AA99" s="73">
        <f>IFERROR(IF(VLOOKUP($A99,#REF!,7,FALSE)&gt;0,L99*VLOOKUP($A99,BASE_DADOS!$A:$O,12,0),0),0)</f>
        <v>0</v>
      </c>
      <c r="AB99" s="73">
        <f>IFERROR(IF(VLOOKUP($A99,#REF!,7,FALSE)&gt;0,M99*VLOOKUP($A99,BASE_DADOS!$A:$O,12,0),0),0)</f>
        <v>0</v>
      </c>
      <c r="AC99" s="73">
        <f>IFERROR(IF(VLOOKUP($A99,#REF!,7,FALSE)&gt;0,N99*VLOOKUP($A99,BASE_DADOS!$A:$O,12,0),0),0)</f>
        <v>0</v>
      </c>
      <c r="AD99" s="73">
        <f>IFERROR(IF(VLOOKUP($A99,#REF!,7,FALSE)&gt;0,O99*VLOOKUP($A99,BASE_DADOS!$A:$O,12,0),0),0)</f>
        <v>0</v>
      </c>
      <c r="AE99" s="73">
        <f>IFERROR(IF(VLOOKUP($A99,#REF!,7,FALSE)&gt;0,P99*VLOOKUP($A99,BASE_DADOS!$A:$O,12,0),0),0)</f>
        <v>0</v>
      </c>
      <c r="AF99" s="73">
        <f>IFERROR(IF(VLOOKUP($A99,#REF!,7,FALSE)&gt;0,Q99*VLOOKUP($A99,BASE_DADOS!$A:$O,12,0),0),0)</f>
        <v>0</v>
      </c>
    </row>
    <row r="100" spans="1:32" ht="15.75" customHeight="1" x14ac:dyDescent="0.25">
      <c r="A100" s="69" t="str">
        <f t="shared" si="2"/>
        <v>SC3_CRICIÚMAREALITY SHOW 3</v>
      </c>
      <c r="B100" s="10" t="s">
        <v>86</v>
      </c>
      <c r="C100" s="24" t="s">
        <v>116</v>
      </c>
      <c r="D100" s="20">
        <v>0.54600000000000004</v>
      </c>
      <c r="E100" s="20">
        <v>0.45400000000000001</v>
      </c>
      <c r="F100" s="20">
        <v>0.16900000000000001</v>
      </c>
      <c r="G100" s="20">
        <v>0.125</v>
      </c>
      <c r="H100" s="20">
        <v>0.17899999999999999</v>
      </c>
      <c r="I100" s="20">
        <v>0.185</v>
      </c>
      <c r="J100" s="20">
        <v>0.25</v>
      </c>
      <c r="K100" s="20">
        <v>9.0999999999999998E-2</v>
      </c>
      <c r="L100" s="20">
        <v>0.28100000000000003</v>
      </c>
      <c r="M100" s="20">
        <v>0.43</v>
      </c>
      <c r="N100" s="20">
        <v>0.28899999999999998</v>
      </c>
      <c r="O100" s="20">
        <v>0.49199999999999999</v>
      </c>
      <c r="P100" s="20">
        <v>0.377</v>
      </c>
      <c r="Q100" s="20">
        <v>0.13100000000000001</v>
      </c>
      <c r="R100" s="10"/>
      <c r="S100" s="73">
        <f>IFERROR(IF(VLOOKUP($A100,#REF!,7,FALSE)&gt;0,D100*VLOOKUP($A100,BASE_DADOS!$A:$O,12,0),0),0)</f>
        <v>0</v>
      </c>
      <c r="T100" s="73">
        <f>IFERROR(IF(VLOOKUP($A100,#REF!,7,FALSE)&gt;0,E100*VLOOKUP($A100,BASE_DADOS!$A:$O,12,0),0),0)</f>
        <v>0</v>
      </c>
      <c r="U100" s="73">
        <f>IFERROR(IF(VLOOKUP($A100,#REF!,7,FALSE)&gt;0,F100*VLOOKUP($A100,BASE_DADOS!$A:$O,12,0),0),0)</f>
        <v>0</v>
      </c>
      <c r="V100" s="73">
        <f>IFERROR(IF(VLOOKUP($A100,#REF!,7,FALSE)&gt;0,G100*VLOOKUP($A100,BASE_DADOS!$A:$O,12,0),0),0)</f>
        <v>0</v>
      </c>
      <c r="W100" s="73">
        <f>IFERROR(IF(VLOOKUP($A100,#REF!,7,FALSE)&gt;0,H100*VLOOKUP($A100,BASE_DADOS!$A:$O,12,0),0),0)</f>
        <v>0</v>
      </c>
      <c r="X100" s="73">
        <f>IFERROR(IF(VLOOKUP($A100,#REF!,7,FALSE)&gt;0,I100*VLOOKUP($A100,BASE_DADOS!$A:$O,12,0),0),0)</f>
        <v>0</v>
      </c>
      <c r="Y100" s="73">
        <f>IFERROR(IF(VLOOKUP($A100,#REF!,7,FALSE)&gt;0,J100*VLOOKUP($A100,BASE_DADOS!$A:$O,12,0),0),0)</f>
        <v>0</v>
      </c>
      <c r="Z100" s="73">
        <f>IFERROR(IF(VLOOKUP($A100,#REF!,7,FALSE)&gt;0,K100*VLOOKUP($A100,BASE_DADOS!$A:$O,12,0),0),0)</f>
        <v>0</v>
      </c>
      <c r="AA100" s="73">
        <f>IFERROR(IF(VLOOKUP($A100,#REF!,7,FALSE)&gt;0,L100*VLOOKUP($A100,BASE_DADOS!$A:$O,12,0),0),0)</f>
        <v>0</v>
      </c>
      <c r="AB100" s="73">
        <f>IFERROR(IF(VLOOKUP($A100,#REF!,7,FALSE)&gt;0,M100*VLOOKUP($A100,BASE_DADOS!$A:$O,12,0),0),0)</f>
        <v>0</v>
      </c>
      <c r="AC100" s="73">
        <f>IFERROR(IF(VLOOKUP($A100,#REF!,7,FALSE)&gt;0,N100*VLOOKUP($A100,BASE_DADOS!$A:$O,12,0),0),0)</f>
        <v>0</v>
      </c>
      <c r="AD100" s="73">
        <f>IFERROR(IF(VLOOKUP($A100,#REF!,7,FALSE)&gt;0,O100*VLOOKUP($A100,BASE_DADOS!$A:$O,12,0),0),0)</f>
        <v>0</v>
      </c>
      <c r="AE100" s="73">
        <f>IFERROR(IF(VLOOKUP($A100,#REF!,7,FALSE)&gt;0,P100*VLOOKUP($A100,BASE_DADOS!$A:$O,12,0),0),0)</f>
        <v>0</v>
      </c>
      <c r="AF100" s="73">
        <f>IFERROR(IF(VLOOKUP($A100,#REF!,7,FALSE)&gt;0,Q100*VLOOKUP($A100,BASE_DADOS!$A:$O,12,0),0),0)</f>
        <v>0</v>
      </c>
    </row>
    <row r="101" spans="1:32" ht="15.75" customHeight="1" x14ac:dyDescent="0.25">
      <c r="A101" s="69" t="str">
        <f t="shared" si="2"/>
        <v>SC3_CRICIÚMASÉRIE PREMIUM</v>
      </c>
      <c r="B101" s="10" t="s">
        <v>86</v>
      </c>
      <c r="C101" s="24" t="s">
        <v>46</v>
      </c>
      <c r="D101" s="20">
        <v>0.52600000000000002</v>
      </c>
      <c r="E101" s="20">
        <v>0.47399999999999998</v>
      </c>
      <c r="F101" s="20">
        <v>0.105</v>
      </c>
      <c r="G101" s="20">
        <v>0.14399999999999999</v>
      </c>
      <c r="H101" s="20">
        <v>0.20100000000000001</v>
      </c>
      <c r="I101" s="20">
        <v>0.21099999999999999</v>
      </c>
      <c r="J101" s="20">
        <v>0.23</v>
      </c>
      <c r="K101" s="20">
        <v>0.11</v>
      </c>
      <c r="L101" s="20">
        <v>0.32600000000000001</v>
      </c>
      <c r="M101" s="20">
        <v>0.36099999999999999</v>
      </c>
      <c r="N101" s="20">
        <v>0.313</v>
      </c>
      <c r="O101" s="20">
        <v>0.48899999999999999</v>
      </c>
      <c r="P101" s="20">
        <v>0.33300000000000002</v>
      </c>
      <c r="Q101" s="20">
        <v>0.17799999999999999</v>
      </c>
      <c r="R101" s="10"/>
      <c r="S101" s="73">
        <f>IFERROR(IF(VLOOKUP($A101,#REF!,7,FALSE)&gt;0,D101*VLOOKUP($A101,BASE_DADOS!$A:$O,12,0),0),0)</f>
        <v>0</v>
      </c>
      <c r="T101" s="73">
        <f>IFERROR(IF(VLOOKUP($A101,#REF!,7,FALSE)&gt;0,E101*VLOOKUP($A101,BASE_DADOS!$A:$O,12,0),0),0)</f>
        <v>0</v>
      </c>
      <c r="U101" s="73">
        <f>IFERROR(IF(VLOOKUP($A101,#REF!,7,FALSE)&gt;0,F101*VLOOKUP($A101,BASE_DADOS!$A:$O,12,0),0),0)</f>
        <v>0</v>
      </c>
      <c r="V101" s="73">
        <f>IFERROR(IF(VLOOKUP($A101,#REF!,7,FALSE)&gt;0,G101*VLOOKUP($A101,BASE_DADOS!$A:$O,12,0),0),0)</f>
        <v>0</v>
      </c>
      <c r="W101" s="73">
        <f>IFERROR(IF(VLOOKUP($A101,#REF!,7,FALSE)&gt;0,H101*VLOOKUP($A101,BASE_DADOS!$A:$O,12,0),0),0)</f>
        <v>0</v>
      </c>
      <c r="X101" s="73">
        <f>IFERROR(IF(VLOOKUP($A101,#REF!,7,FALSE)&gt;0,I101*VLOOKUP($A101,BASE_DADOS!$A:$O,12,0),0),0)</f>
        <v>0</v>
      </c>
      <c r="Y101" s="73">
        <f>IFERROR(IF(VLOOKUP($A101,#REF!,7,FALSE)&gt;0,J101*VLOOKUP($A101,BASE_DADOS!$A:$O,12,0),0),0)</f>
        <v>0</v>
      </c>
      <c r="Z101" s="73">
        <f>IFERROR(IF(VLOOKUP($A101,#REF!,7,FALSE)&gt;0,K101*VLOOKUP($A101,BASE_DADOS!$A:$O,12,0),0),0)</f>
        <v>0</v>
      </c>
      <c r="AA101" s="73">
        <f>IFERROR(IF(VLOOKUP($A101,#REF!,7,FALSE)&gt;0,L101*VLOOKUP($A101,BASE_DADOS!$A:$O,12,0),0),0)</f>
        <v>0</v>
      </c>
      <c r="AB101" s="73">
        <f>IFERROR(IF(VLOOKUP($A101,#REF!,7,FALSE)&gt;0,M101*VLOOKUP($A101,BASE_DADOS!$A:$O,12,0),0),0)</f>
        <v>0</v>
      </c>
      <c r="AC101" s="73">
        <f>IFERROR(IF(VLOOKUP($A101,#REF!,7,FALSE)&gt;0,N101*VLOOKUP($A101,BASE_DADOS!$A:$O,12,0),0),0)</f>
        <v>0</v>
      </c>
      <c r="AD101" s="73">
        <f>IFERROR(IF(VLOOKUP($A101,#REF!,7,FALSE)&gt;0,O101*VLOOKUP($A101,BASE_DADOS!$A:$O,12,0),0),0)</f>
        <v>0</v>
      </c>
      <c r="AE101" s="73">
        <f>IFERROR(IF(VLOOKUP($A101,#REF!,7,FALSE)&gt;0,P101*VLOOKUP($A101,BASE_DADOS!$A:$O,12,0),0),0)</f>
        <v>0</v>
      </c>
      <c r="AF101" s="73">
        <f>IFERROR(IF(VLOOKUP($A101,#REF!,7,FALSE)&gt;0,Q101*VLOOKUP($A101,BASE_DADOS!$A:$O,12,0),0),0)</f>
        <v>0</v>
      </c>
    </row>
    <row r="102" spans="1:32" ht="15.75" customHeight="1" x14ac:dyDescent="0.25">
      <c r="A102" s="69" t="str">
        <f t="shared" si="2"/>
        <v>SC3_CRICIÚMABRASIL CAMINHONEIRO</v>
      </c>
      <c r="B102" s="10" t="s">
        <v>86</v>
      </c>
      <c r="C102" s="24" t="s">
        <v>48</v>
      </c>
      <c r="D102" s="20">
        <v>0.57352941176470584</v>
      </c>
      <c r="E102" s="20">
        <v>0.4264705882352941</v>
      </c>
      <c r="F102" s="20">
        <v>5.8823529411764705E-2</v>
      </c>
      <c r="G102" s="20">
        <v>0.15441176470588236</v>
      </c>
      <c r="H102" s="20">
        <v>0.16911764705882354</v>
      </c>
      <c r="I102" s="20">
        <v>0.125</v>
      </c>
      <c r="J102" s="20">
        <v>0.22058823529411764</v>
      </c>
      <c r="K102" s="20">
        <v>0.27205882352941174</v>
      </c>
      <c r="L102" s="20">
        <v>0.22058823529411764</v>
      </c>
      <c r="M102" s="20">
        <v>0.38235294117647056</v>
      </c>
      <c r="N102" s="20">
        <v>0.39705882352941174</v>
      </c>
      <c r="O102" s="20">
        <v>0.45054945054945056</v>
      </c>
      <c r="P102" s="20">
        <v>0.42857142857142855</v>
      </c>
      <c r="Q102" s="20">
        <v>0.12087912087912088</v>
      </c>
      <c r="R102" s="10"/>
      <c r="S102" s="73">
        <f>IFERROR(IF(VLOOKUP($A102,#REF!,7,FALSE)&gt;0,D102*VLOOKUP($A102,BASE_DADOS!$A:$O,12,0),0),0)</f>
        <v>0</v>
      </c>
      <c r="T102" s="73">
        <f>IFERROR(IF(VLOOKUP($A102,#REF!,7,FALSE)&gt;0,E102*VLOOKUP($A102,BASE_DADOS!$A:$O,12,0),0),0)</f>
        <v>0</v>
      </c>
      <c r="U102" s="73">
        <f>IFERROR(IF(VLOOKUP($A102,#REF!,7,FALSE)&gt;0,F102*VLOOKUP($A102,BASE_DADOS!$A:$O,12,0),0),0)</f>
        <v>0</v>
      </c>
      <c r="V102" s="73">
        <f>IFERROR(IF(VLOOKUP($A102,#REF!,7,FALSE)&gt;0,G102*VLOOKUP($A102,BASE_DADOS!$A:$O,12,0),0),0)</f>
        <v>0</v>
      </c>
      <c r="W102" s="73">
        <f>IFERROR(IF(VLOOKUP($A102,#REF!,7,FALSE)&gt;0,H102*VLOOKUP($A102,BASE_DADOS!$A:$O,12,0),0),0)</f>
        <v>0</v>
      </c>
      <c r="X102" s="73">
        <f>IFERROR(IF(VLOOKUP($A102,#REF!,7,FALSE)&gt;0,I102*VLOOKUP($A102,BASE_DADOS!$A:$O,12,0),0),0)</f>
        <v>0</v>
      </c>
      <c r="Y102" s="73">
        <f>IFERROR(IF(VLOOKUP($A102,#REF!,7,FALSE)&gt;0,J102*VLOOKUP($A102,BASE_DADOS!$A:$O,12,0),0),0)</f>
        <v>0</v>
      </c>
      <c r="Z102" s="73">
        <f>IFERROR(IF(VLOOKUP($A102,#REF!,7,FALSE)&gt;0,K102*VLOOKUP($A102,BASE_DADOS!$A:$O,12,0),0),0)</f>
        <v>0</v>
      </c>
      <c r="AA102" s="73">
        <f>IFERROR(IF(VLOOKUP($A102,#REF!,7,FALSE)&gt;0,L102*VLOOKUP($A102,BASE_DADOS!$A:$O,12,0),0),0)</f>
        <v>0</v>
      </c>
      <c r="AB102" s="73">
        <f>IFERROR(IF(VLOOKUP($A102,#REF!,7,FALSE)&gt;0,M102*VLOOKUP($A102,BASE_DADOS!$A:$O,12,0),0),0)</f>
        <v>0</v>
      </c>
      <c r="AC102" s="73">
        <f>IFERROR(IF(VLOOKUP($A102,#REF!,7,FALSE)&gt;0,N102*VLOOKUP($A102,BASE_DADOS!$A:$O,12,0),0),0)</f>
        <v>0</v>
      </c>
      <c r="AD102" s="73">
        <f>IFERROR(IF(VLOOKUP($A102,#REF!,7,FALSE)&gt;0,O102*VLOOKUP($A102,BASE_DADOS!$A:$O,12,0),0),0)</f>
        <v>0</v>
      </c>
      <c r="AE102" s="73">
        <f>IFERROR(IF(VLOOKUP($A102,#REF!,7,FALSE)&gt;0,P102*VLOOKUP($A102,BASE_DADOS!$A:$O,12,0),0),0)</f>
        <v>0</v>
      </c>
      <c r="AF102" s="73">
        <f>IFERROR(IF(VLOOKUP($A102,#REF!,7,FALSE)&gt;0,Q102*VLOOKUP($A102,BASE_DADOS!$A:$O,12,0),0),0)</f>
        <v>0</v>
      </c>
    </row>
    <row r="103" spans="1:32" ht="15.75" customHeight="1" x14ac:dyDescent="0.25">
      <c r="A103" s="69" t="str">
        <f t="shared" si="2"/>
        <v>SC3_CRICIÚMAFALA BRASIL - EDIÇÃO DE SÁBADO</v>
      </c>
      <c r="B103" s="10" t="s">
        <v>86</v>
      </c>
      <c r="C103" s="24" t="s">
        <v>51</v>
      </c>
      <c r="D103" s="20">
        <v>0.57352941176470584</v>
      </c>
      <c r="E103" s="20">
        <v>0.4264705882352941</v>
      </c>
      <c r="F103" s="20">
        <v>5.8823529411764705E-2</v>
      </c>
      <c r="G103" s="20">
        <v>0.15441176470588236</v>
      </c>
      <c r="H103" s="20">
        <v>0.16911764705882354</v>
      </c>
      <c r="I103" s="20">
        <v>0.125</v>
      </c>
      <c r="J103" s="20">
        <v>0.22058823529411764</v>
      </c>
      <c r="K103" s="20">
        <v>0.27205882352941174</v>
      </c>
      <c r="L103" s="20">
        <v>0.22058823529411764</v>
      </c>
      <c r="M103" s="20">
        <v>0.38235294117647056</v>
      </c>
      <c r="N103" s="20">
        <v>0.39705882352941174</v>
      </c>
      <c r="O103" s="20">
        <v>0.45054945054945056</v>
      </c>
      <c r="P103" s="20">
        <v>0.42857142857142855</v>
      </c>
      <c r="Q103" s="20">
        <v>0.12087912087912088</v>
      </c>
      <c r="R103" s="10"/>
      <c r="S103" s="73">
        <f>IFERROR(IF(VLOOKUP($A103,#REF!,7,FALSE)&gt;0,D103*VLOOKUP($A103,BASE_DADOS!$A:$O,12,0),0),0)</f>
        <v>0</v>
      </c>
      <c r="T103" s="73">
        <f>IFERROR(IF(VLOOKUP($A103,#REF!,7,FALSE)&gt;0,E103*VLOOKUP($A103,BASE_DADOS!$A:$O,12,0),0),0)</f>
        <v>0</v>
      </c>
      <c r="U103" s="73">
        <f>IFERROR(IF(VLOOKUP($A103,#REF!,7,FALSE)&gt;0,F103*VLOOKUP($A103,BASE_DADOS!$A:$O,12,0),0),0)</f>
        <v>0</v>
      </c>
      <c r="V103" s="73">
        <f>IFERROR(IF(VLOOKUP($A103,#REF!,7,FALSE)&gt;0,G103*VLOOKUP($A103,BASE_DADOS!$A:$O,12,0),0),0)</f>
        <v>0</v>
      </c>
      <c r="W103" s="73">
        <f>IFERROR(IF(VLOOKUP($A103,#REF!,7,FALSE)&gt;0,H103*VLOOKUP($A103,BASE_DADOS!$A:$O,12,0),0),0)</f>
        <v>0</v>
      </c>
      <c r="X103" s="73">
        <f>IFERROR(IF(VLOOKUP($A103,#REF!,7,FALSE)&gt;0,I103*VLOOKUP($A103,BASE_DADOS!$A:$O,12,0),0),0)</f>
        <v>0</v>
      </c>
      <c r="Y103" s="73">
        <f>IFERROR(IF(VLOOKUP($A103,#REF!,7,FALSE)&gt;0,J103*VLOOKUP($A103,BASE_DADOS!$A:$O,12,0),0),0)</f>
        <v>0</v>
      </c>
      <c r="Z103" s="73">
        <f>IFERROR(IF(VLOOKUP($A103,#REF!,7,FALSE)&gt;0,K103*VLOOKUP($A103,BASE_DADOS!$A:$O,12,0),0),0)</f>
        <v>0</v>
      </c>
      <c r="AA103" s="73">
        <f>IFERROR(IF(VLOOKUP($A103,#REF!,7,FALSE)&gt;0,L103*VLOOKUP($A103,BASE_DADOS!$A:$O,12,0),0),0)</f>
        <v>0</v>
      </c>
      <c r="AB103" s="73">
        <f>IFERROR(IF(VLOOKUP($A103,#REF!,7,FALSE)&gt;0,M103*VLOOKUP($A103,BASE_DADOS!$A:$O,12,0),0),0)</f>
        <v>0</v>
      </c>
      <c r="AC103" s="73">
        <f>IFERROR(IF(VLOOKUP($A103,#REF!,7,FALSE)&gt;0,N103*VLOOKUP($A103,BASE_DADOS!$A:$O,12,0),0),0)</f>
        <v>0</v>
      </c>
      <c r="AD103" s="73">
        <f>IFERROR(IF(VLOOKUP($A103,#REF!,7,FALSE)&gt;0,O103*VLOOKUP($A103,BASE_DADOS!$A:$O,12,0),0),0)</f>
        <v>0</v>
      </c>
      <c r="AE103" s="73">
        <f>IFERROR(IF(VLOOKUP($A103,#REF!,7,FALSE)&gt;0,P103*VLOOKUP($A103,BASE_DADOS!$A:$O,12,0),0),0)</f>
        <v>0</v>
      </c>
      <c r="AF103" s="73">
        <f>IFERROR(IF(VLOOKUP($A103,#REF!,7,FALSE)&gt;0,Q103*VLOOKUP($A103,BASE_DADOS!$A:$O,12,0),0),0)</f>
        <v>0</v>
      </c>
    </row>
    <row r="104" spans="1:32" ht="15.75" customHeight="1" x14ac:dyDescent="0.25">
      <c r="A104" s="69" t="str">
        <f t="shared" si="2"/>
        <v>SC3_CRICIÚMABALANÇO GERAL SC - ED SÁBADO - ESTADUAL (1)</v>
      </c>
      <c r="B104" s="10" t="s">
        <v>86</v>
      </c>
      <c r="C104" s="24" t="s">
        <v>53</v>
      </c>
      <c r="D104" s="20">
        <v>0.57352941176470584</v>
      </c>
      <c r="E104" s="20">
        <v>0.4264705882352941</v>
      </c>
      <c r="F104" s="20">
        <v>5.8823529411764705E-2</v>
      </c>
      <c r="G104" s="20">
        <v>0.15441176470588236</v>
      </c>
      <c r="H104" s="20">
        <v>0.16911764705882354</v>
      </c>
      <c r="I104" s="20">
        <v>0.125</v>
      </c>
      <c r="J104" s="20">
        <v>0.22058823529411764</v>
      </c>
      <c r="K104" s="20">
        <v>0.27205882352941174</v>
      </c>
      <c r="L104" s="20">
        <v>0.22058823529411764</v>
      </c>
      <c r="M104" s="20">
        <v>0.38235294117647056</v>
      </c>
      <c r="N104" s="20">
        <v>0.39705882352941174</v>
      </c>
      <c r="O104" s="20">
        <v>0.45054945054945056</v>
      </c>
      <c r="P104" s="20">
        <v>0.42857142857142855</v>
      </c>
      <c r="Q104" s="20">
        <v>0.12087912087912088</v>
      </c>
      <c r="R104" s="10"/>
      <c r="S104" s="73">
        <f>IFERROR(IF(VLOOKUP($A104,#REF!,7,FALSE)&gt;0,D104*VLOOKUP($A104,BASE_DADOS!$A:$O,12,0),0),0)</f>
        <v>0</v>
      </c>
      <c r="T104" s="73">
        <f>IFERROR(IF(VLOOKUP($A104,#REF!,7,FALSE)&gt;0,E104*VLOOKUP($A104,BASE_DADOS!$A:$O,12,0),0),0)</f>
        <v>0</v>
      </c>
      <c r="U104" s="73">
        <f>IFERROR(IF(VLOOKUP($A104,#REF!,7,FALSE)&gt;0,F104*VLOOKUP($A104,BASE_DADOS!$A:$O,12,0),0),0)</f>
        <v>0</v>
      </c>
      <c r="V104" s="73">
        <f>IFERROR(IF(VLOOKUP($A104,#REF!,7,FALSE)&gt;0,G104*VLOOKUP($A104,BASE_DADOS!$A:$O,12,0),0),0)</f>
        <v>0</v>
      </c>
      <c r="W104" s="73">
        <f>IFERROR(IF(VLOOKUP($A104,#REF!,7,FALSE)&gt;0,H104*VLOOKUP($A104,BASE_DADOS!$A:$O,12,0),0),0)</f>
        <v>0</v>
      </c>
      <c r="X104" s="73">
        <f>IFERROR(IF(VLOOKUP($A104,#REF!,7,FALSE)&gt;0,I104*VLOOKUP($A104,BASE_DADOS!$A:$O,12,0),0),0)</f>
        <v>0</v>
      </c>
      <c r="Y104" s="73">
        <f>IFERROR(IF(VLOOKUP($A104,#REF!,7,FALSE)&gt;0,J104*VLOOKUP($A104,BASE_DADOS!$A:$O,12,0),0),0)</f>
        <v>0</v>
      </c>
      <c r="Z104" s="73">
        <f>IFERROR(IF(VLOOKUP($A104,#REF!,7,FALSE)&gt;0,K104*VLOOKUP($A104,BASE_DADOS!$A:$O,12,0),0),0)</f>
        <v>0</v>
      </c>
      <c r="AA104" s="73">
        <f>IFERROR(IF(VLOOKUP($A104,#REF!,7,FALSE)&gt;0,L104*VLOOKUP($A104,BASE_DADOS!$A:$O,12,0),0),0)</f>
        <v>0</v>
      </c>
      <c r="AB104" s="73">
        <f>IFERROR(IF(VLOOKUP($A104,#REF!,7,FALSE)&gt;0,M104*VLOOKUP($A104,BASE_DADOS!$A:$O,12,0),0),0)</f>
        <v>0</v>
      </c>
      <c r="AC104" s="73">
        <f>IFERROR(IF(VLOOKUP($A104,#REF!,7,FALSE)&gt;0,N104*VLOOKUP($A104,BASE_DADOS!$A:$O,12,0),0),0)</f>
        <v>0</v>
      </c>
      <c r="AD104" s="73">
        <f>IFERROR(IF(VLOOKUP($A104,#REF!,7,FALSE)&gt;0,O104*VLOOKUP($A104,BASE_DADOS!$A:$O,12,0),0),0)</f>
        <v>0</v>
      </c>
      <c r="AE104" s="73">
        <f>IFERROR(IF(VLOOKUP($A104,#REF!,7,FALSE)&gt;0,P104*VLOOKUP($A104,BASE_DADOS!$A:$O,12,0),0),0)</f>
        <v>0</v>
      </c>
      <c r="AF104" s="73">
        <f>IFERROR(IF(VLOOKUP($A104,#REF!,7,FALSE)&gt;0,Q104*VLOOKUP($A104,BASE_DADOS!$A:$O,12,0),0),0)</f>
        <v>0</v>
      </c>
    </row>
    <row r="105" spans="1:32" ht="15.75" customHeight="1" x14ac:dyDescent="0.25">
      <c r="A105" s="69" t="str">
        <f t="shared" si="2"/>
        <v>SC3_CRICIÚMACLUBE DA BOLA</v>
      </c>
      <c r="B105" s="10" t="s">
        <v>86</v>
      </c>
      <c r="C105" s="24" t="s">
        <v>55</v>
      </c>
      <c r="D105" s="20">
        <v>0.57352941176470584</v>
      </c>
      <c r="E105" s="20">
        <v>0.4264705882352941</v>
      </c>
      <c r="F105" s="20">
        <v>5.8823529411764705E-2</v>
      </c>
      <c r="G105" s="20">
        <v>0.15441176470588236</v>
      </c>
      <c r="H105" s="20">
        <v>0.16911764705882354</v>
      </c>
      <c r="I105" s="20">
        <v>0.125</v>
      </c>
      <c r="J105" s="20">
        <v>0.22058823529411764</v>
      </c>
      <c r="K105" s="20">
        <v>0.27205882352941174</v>
      </c>
      <c r="L105" s="20">
        <v>0.22058823529411764</v>
      </c>
      <c r="M105" s="20">
        <v>0.38235294117647056</v>
      </c>
      <c r="N105" s="20">
        <v>0.39705882352941174</v>
      </c>
      <c r="O105" s="20">
        <v>0.45054945054945056</v>
      </c>
      <c r="P105" s="20">
        <v>0.42857142857142855</v>
      </c>
      <c r="Q105" s="20">
        <v>0.12087912087912088</v>
      </c>
      <c r="R105" s="10"/>
      <c r="S105" s="73">
        <f>IFERROR(IF(VLOOKUP($A105,#REF!,7,FALSE)&gt;0,D105*VLOOKUP($A105,BASE_DADOS!$A:$O,12,0),0),0)</f>
        <v>0</v>
      </c>
      <c r="T105" s="73">
        <f>IFERROR(IF(VLOOKUP($A105,#REF!,7,FALSE)&gt;0,E105*VLOOKUP($A105,BASE_DADOS!$A:$O,12,0),0),0)</f>
        <v>0</v>
      </c>
      <c r="U105" s="73">
        <f>IFERROR(IF(VLOOKUP($A105,#REF!,7,FALSE)&gt;0,F105*VLOOKUP($A105,BASE_DADOS!$A:$O,12,0),0),0)</f>
        <v>0</v>
      </c>
      <c r="V105" s="73">
        <f>IFERROR(IF(VLOOKUP($A105,#REF!,7,FALSE)&gt;0,G105*VLOOKUP($A105,BASE_DADOS!$A:$O,12,0),0),0)</f>
        <v>0</v>
      </c>
      <c r="W105" s="73">
        <f>IFERROR(IF(VLOOKUP($A105,#REF!,7,FALSE)&gt;0,H105*VLOOKUP($A105,BASE_DADOS!$A:$O,12,0),0),0)</f>
        <v>0</v>
      </c>
      <c r="X105" s="73">
        <f>IFERROR(IF(VLOOKUP($A105,#REF!,7,FALSE)&gt;0,I105*VLOOKUP($A105,BASE_DADOS!$A:$O,12,0),0),0)</f>
        <v>0</v>
      </c>
      <c r="Y105" s="73">
        <f>IFERROR(IF(VLOOKUP($A105,#REF!,7,FALSE)&gt;0,J105*VLOOKUP($A105,BASE_DADOS!$A:$O,12,0),0),0)</f>
        <v>0</v>
      </c>
      <c r="Z105" s="73">
        <f>IFERROR(IF(VLOOKUP($A105,#REF!,7,FALSE)&gt;0,K105*VLOOKUP($A105,BASE_DADOS!$A:$O,12,0),0),0)</f>
        <v>0</v>
      </c>
      <c r="AA105" s="73">
        <f>IFERROR(IF(VLOOKUP($A105,#REF!,7,FALSE)&gt;0,L105*VLOOKUP($A105,BASE_DADOS!$A:$O,12,0),0),0)</f>
        <v>0</v>
      </c>
      <c r="AB105" s="73">
        <f>IFERROR(IF(VLOOKUP($A105,#REF!,7,FALSE)&gt;0,M105*VLOOKUP($A105,BASE_DADOS!$A:$O,12,0),0),0)</f>
        <v>0</v>
      </c>
      <c r="AC105" s="73">
        <f>IFERROR(IF(VLOOKUP($A105,#REF!,7,FALSE)&gt;0,N105*VLOOKUP($A105,BASE_DADOS!$A:$O,12,0),0),0)</f>
        <v>0</v>
      </c>
      <c r="AD105" s="73">
        <f>IFERROR(IF(VLOOKUP($A105,#REF!,7,FALSE)&gt;0,O105*VLOOKUP($A105,BASE_DADOS!$A:$O,12,0),0),0)</f>
        <v>0</v>
      </c>
      <c r="AE105" s="73">
        <f>IFERROR(IF(VLOOKUP($A105,#REF!,7,FALSE)&gt;0,P105*VLOOKUP($A105,BASE_DADOS!$A:$O,12,0),0),0)</f>
        <v>0</v>
      </c>
      <c r="AF105" s="73">
        <f>IFERROR(IF(VLOOKUP($A105,#REF!,7,FALSE)&gt;0,Q105*VLOOKUP($A105,BASE_DADOS!$A:$O,12,0),0),0)</f>
        <v>0</v>
      </c>
    </row>
    <row r="106" spans="1:32" ht="14.25" customHeight="1" x14ac:dyDescent="0.25">
      <c r="A106" s="69" t="str">
        <f t="shared" si="2"/>
        <v>SC3_CRICIÚMACINE AVENTURA</v>
      </c>
      <c r="B106" s="10" t="s">
        <v>86</v>
      </c>
      <c r="C106" s="24" t="s">
        <v>57</v>
      </c>
      <c r="D106" s="20">
        <v>0.57352941176470584</v>
      </c>
      <c r="E106" s="20">
        <v>0.4264705882352941</v>
      </c>
      <c r="F106" s="20">
        <v>5.8823529411764705E-2</v>
      </c>
      <c r="G106" s="20">
        <v>0.15441176470588236</v>
      </c>
      <c r="H106" s="20">
        <v>0.16911764705882354</v>
      </c>
      <c r="I106" s="20">
        <v>0.125</v>
      </c>
      <c r="J106" s="20">
        <v>0.22058823529411764</v>
      </c>
      <c r="K106" s="20">
        <v>0.27205882352941174</v>
      </c>
      <c r="L106" s="20">
        <v>0.22058823529411764</v>
      </c>
      <c r="M106" s="20">
        <v>0.38235294117647056</v>
      </c>
      <c r="N106" s="20">
        <v>0.39705882352941174</v>
      </c>
      <c r="O106" s="20">
        <v>0.45054945054945056</v>
      </c>
      <c r="P106" s="20">
        <v>0.42857142857142855</v>
      </c>
      <c r="Q106" s="20">
        <v>0.12087912087912088</v>
      </c>
      <c r="R106" s="10"/>
      <c r="S106" s="73">
        <f>IFERROR(IF(VLOOKUP($A106,#REF!,7,FALSE)&gt;0,D106*VLOOKUP($A106,BASE_DADOS!$A:$O,12,0),0),0)</f>
        <v>0</v>
      </c>
      <c r="T106" s="73">
        <f>IFERROR(IF(VLOOKUP($A106,#REF!,7,FALSE)&gt;0,E106*VLOOKUP($A106,BASE_DADOS!$A:$O,12,0),0),0)</f>
        <v>0</v>
      </c>
      <c r="U106" s="73">
        <f>IFERROR(IF(VLOOKUP($A106,#REF!,7,FALSE)&gt;0,F106*VLOOKUP($A106,BASE_DADOS!$A:$O,12,0),0),0)</f>
        <v>0</v>
      </c>
      <c r="V106" s="73">
        <f>IFERROR(IF(VLOOKUP($A106,#REF!,7,FALSE)&gt;0,G106*VLOOKUP($A106,BASE_DADOS!$A:$O,12,0),0),0)</f>
        <v>0</v>
      </c>
      <c r="W106" s="73">
        <f>IFERROR(IF(VLOOKUP($A106,#REF!,7,FALSE)&gt;0,H106*VLOOKUP($A106,BASE_DADOS!$A:$O,12,0),0),0)</f>
        <v>0</v>
      </c>
      <c r="X106" s="73">
        <f>IFERROR(IF(VLOOKUP($A106,#REF!,7,FALSE)&gt;0,I106*VLOOKUP($A106,BASE_DADOS!$A:$O,12,0),0),0)</f>
        <v>0</v>
      </c>
      <c r="Y106" s="73">
        <f>IFERROR(IF(VLOOKUP($A106,#REF!,7,FALSE)&gt;0,J106*VLOOKUP($A106,BASE_DADOS!$A:$O,12,0),0),0)</f>
        <v>0</v>
      </c>
      <c r="Z106" s="73">
        <f>IFERROR(IF(VLOOKUP($A106,#REF!,7,FALSE)&gt;0,K106*VLOOKUP($A106,BASE_DADOS!$A:$O,12,0),0),0)</f>
        <v>0</v>
      </c>
      <c r="AA106" s="73">
        <f>IFERROR(IF(VLOOKUP($A106,#REF!,7,FALSE)&gt;0,L106*VLOOKUP($A106,BASE_DADOS!$A:$O,12,0),0),0)</f>
        <v>0</v>
      </c>
      <c r="AB106" s="73">
        <f>IFERROR(IF(VLOOKUP($A106,#REF!,7,FALSE)&gt;0,M106*VLOOKUP($A106,BASE_DADOS!$A:$O,12,0),0),0)</f>
        <v>0</v>
      </c>
      <c r="AC106" s="73">
        <f>IFERROR(IF(VLOOKUP($A106,#REF!,7,FALSE)&gt;0,N106*VLOOKUP($A106,BASE_DADOS!$A:$O,12,0),0),0)</f>
        <v>0</v>
      </c>
      <c r="AD106" s="73">
        <f>IFERROR(IF(VLOOKUP($A106,#REF!,7,FALSE)&gt;0,O106*VLOOKUP($A106,BASE_DADOS!$A:$O,12,0),0),0)</f>
        <v>0</v>
      </c>
      <c r="AE106" s="73">
        <f>IFERROR(IF(VLOOKUP($A106,#REF!,7,FALSE)&gt;0,P106*VLOOKUP($A106,BASE_DADOS!$A:$O,12,0),0),0)</f>
        <v>0</v>
      </c>
      <c r="AF106" s="73">
        <f>IFERROR(IF(VLOOKUP($A106,#REF!,7,FALSE)&gt;0,Q106*VLOOKUP($A106,BASE_DADOS!$A:$O,12,0),0),0)</f>
        <v>0</v>
      </c>
    </row>
    <row r="107" spans="1:32" ht="15.75" customHeight="1" x14ac:dyDescent="0.25">
      <c r="A107" s="69" t="str">
        <f t="shared" si="2"/>
        <v>SC3_CRICIÚMACIDADE ALERTA - EDIÇÃO DE SÁBADO 1</v>
      </c>
      <c r="B107" s="10" t="s">
        <v>86</v>
      </c>
      <c r="C107" s="24" t="s">
        <v>59</v>
      </c>
      <c r="D107" s="20">
        <v>0.57352941176470584</v>
      </c>
      <c r="E107" s="20">
        <v>0.4264705882352941</v>
      </c>
      <c r="F107" s="20">
        <v>5.8823529411764705E-2</v>
      </c>
      <c r="G107" s="20">
        <v>0.15441176470588236</v>
      </c>
      <c r="H107" s="20">
        <v>0.16911764705882354</v>
      </c>
      <c r="I107" s="20">
        <v>0.125</v>
      </c>
      <c r="J107" s="20">
        <v>0.22058823529411764</v>
      </c>
      <c r="K107" s="20">
        <v>0.27205882352941174</v>
      </c>
      <c r="L107" s="20">
        <v>0.22058823529411764</v>
      </c>
      <c r="M107" s="20">
        <v>0.38235294117647056</v>
      </c>
      <c r="N107" s="20">
        <v>0.39705882352941174</v>
      </c>
      <c r="O107" s="20">
        <v>0.45054945054945056</v>
      </c>
      <c r="P107" s="20">
        <v>0.42857142857142855</v>
      </c>
      <c r="Q107" s="20">
        <v>0.12087912087912088</v>
      </c>
      <c r="R107" s="10"/>
      <c r="S107" s="73">
        <f>IFERROR(IF(VLOOKUP($A107,#REF!,7,FALSE)&gt;0,D107*VLOOKUP($A107,BASE_DADOS!$A:$O,12,0),0),0)</f>
        <v>0</v>
      </c>
      <c r="T107" s="73">
        <f>IFERROR(IF(VLOOKUP($A107,#REF!,7,FALSE)&gt;0,E107*VLOOKUP($A107,BASE_DADOS!$A:$O,12,0),0),0)</f>
        <v>0</v>
      </c>
      <c r="U107" s="73">
        <f>IFERROR(IF(VLOOKUP($A107,#REF!,7,FALSE)&gt;0,F107*VLOOKUP($A107,BASE_DADOS!$A:$O,12,0),0),0)</f>
        <v>0</v>
      </c>
      <c r="V107" s="73">
        <f>IFERROR(IF(VLOOKUP($A107,#REF!,7,FALSE)&gt;0,G107*VLOOKUP($A107,BASE_DADOS!$A:$O,12,0),0),0)</f>
        <v>0</v>
      </c>
      <c r="W107" s="73">
        <f>IFERROR(IF(VLOOKUP($A107,#REF!,7,FALSE)&gt;0,H107*VLOOKUP($A107,BASE_DADOS!$A:$O,12,0),0),0)</f>
        <v>0</v>
      </c>
      <c r="X107" s="73">
        <f>IFERROR(IF(VLOOKUP($A107,#REF!,7,FALSE)&gt;0,I107*VLOOKUP($A107,BASE_DADOS!$A:$O,12,0),0),0)</f>
        <v>0</v>
      </c>
      <c r="Y107" s="73">
        <f>IFERROR(IF(VLOOKUP($A107,#REF!,7,FALSE)&gt;0,J107*VLOOKUP($A107,BASE_DADOS!$A:$O,12,0),0),0)</f>
        <v>0</v>
      </c>
      <c r="Z107" s="73">
        <f>IFERROR(IF(VLOOKUP($A107,#REF!,7,FALSE)&gt;0,K107*VLOOKUP($A107,BASE_DADOS!$A:$O,12,0),0),0)</f>
        <v>0</v>
      </c>
      <c r="AA107" s="73">
        <f>IFERROR(IF(VLOOKUP($A107,#REF!,7,FALSE)&gt;0,L107*VLOOKUP($A107,BASE_DADOS!$A:$O,12,0),0),0)</f>
        <v>0</v>
      </c>
      <c r="AB107" s="73">
        <f>IFERROR(IF(VLOOKUP($A107,#REF!,7,FALSE)&gt;0,M107*VLOOKUP($A107,BASE_DADOS!$A:$O,12,0),0),0)</f>
        <v>0</v>
      </c>
      <c r="AC107" s="73">
        <f>IFERROR(IF(VLOOKUP($A107,#REF!,7,FALSE)&gt;0,N107*VLOOKUP($A107,BASE_DADOS!$A:$O,12,0),0),0)</f>
        <v>0</v>
      </c>
      <c r="AD107" s="73">
        <f>IFERROR(IF(VLOOKUP($A107,#REF!,7,FALSE)&gt;0,O107*VLOOKUP($A107,BASE_DADOS!$A:$O,12,0),0),0)</f>
        <v>0</v>
      </c>
      <c r="AE107" s="73">
        <f>IFERROR(IF(VLOOKUP($A107,#REF!,7,FALSE)&gt;0,P107*VLOOKUP($A107,BASE_DADOS!$A:$O,12,0),0),0)</f>
        <v>0</v>
      </c>
      <c r="AF107" s="73">
        <f>IFERROR(IF(VLOOKUP($A107,#REF!,7,FALSE)&gt;0,Q107*VLOOKUP($A107,BASE_DADOS!$A:$O,12,0),0),0)</f>
        <v>0</v>
      </c>
    </row>
    <row r="108" spans="1:32" ht="15.75" customHeight="1" x14ac:dyDescent="0.25">
      <c r="A108" s="69" t="str">
        <f t="shared" si="2"/>
        <v>SC3_CRICIÚMAJORNAL DA RECORD - EDIÇÃO DE SÁBADO</v>
      </c>
      <c r="B108" s="10" t="s">
        <v>86</v>
      </c>
      <c r="C108" s="24" t="s">
        <v>61</v>
      </c>
      <c r="D108" s="20">
        <v>0.57352941176470584</v>
      </c>
      <c r="E108" s="20">
        <v>0.4264705882352941</v>
      </c>
      <c r="F108" s="20">
        <v>5.8823529411764705E-2</v>
      </c>
      <c r="G108" s="20">
        <v>0.15441176470588236</v>
      </c>
      <c r="H108" s="20">
        <v>0.16911764705882354</v>
      </c>
      <c r="I108" s="20">
        <v>0.125</v>
      </c>
      <c r="J108" s="20">
        <v>0.22058823529411764</v>
      </c>
      <c r="K108" s="20">
        <v>0.27205882352941174</v>
      </c>
      <c r="L108" s="20">
        <v>0.22058823529411764</v>
      </c>
      <c r="M108" s="20">
        <v>0.38235294117647056</v>
      </c>
      <c r="N108" s="20">
        <v>0.39705882352941174</v>
      </c>
      <c r="O108" s="20">
        <v>0.45054945054945056</v>
      </c>
      <c r="P108" s="20">
        <v>0.42857142857142855</v>
      </c>
      <c r="Q108" s="20">
        <v>0.12087912087912088</v>
      </c>
      <c r="R108" s="10"/>
      <c r="S108" s="73">
        <f>IFERROR(IF(VLOOKUP($A108,#REF!,7,FALSE)&gt;0,D108*VLOOKUP($A108,BASE_DADOS!$A:$O,12,0),0),0)</f>
        <v>0</v>
      </c>
      <c r="T108" s="73">
        <f>IFERROR(IF(VLOOKUP($A108,#REF!,7,FALSE)&gt;0,E108*VLOOKUP($A108,BASE_DADOS!$A:$O,12,0),0),0)</f>
        <v>0</v>
      </c>
      <c r="U108" s="73">
        <f>IFERROR(IF(VLOOKUP($A108,#REF!,7,FALSE)&gt;0,F108*VLOOKUP($A108,BASE_DADOS!$A:$O,12,0),0),0)</f>
        <v>0</v>
      </c>
      <c r="V108" s="73">
        <f>IFERROR(IF(VLOOKUP($A108,#REF!,7,FALSE)&gt;0,G108*VLOOKUP($A108,BASE_DADOS!$A:$O,12,0),0),0)</f>
        <v>0</v>
      </c>
      <c r="W108" s="73">
        <f>IFERROR(IF(VLOOKUP($A108,#REF!,7,FALSE)&gt;0,H108*VLOOKUP($A108,BASE_DADOS!$A:$O,12,0),0),0)</f>
        <v>0</v>
      </c>
      <c r="X108" s="73">
        <f>IFERROR(IF(VLOOKUP($A108,#REF!,7,FALSE)&gt;0,I108*VLOOKUP($A108,BASE_DADOS!$A:$O,12,0),0),0)</f>
        <v>0</v>
      </c>
      <c r="Y108" s="73">
        <f>IFERROR(IF(VLOOKUP($A108,#REF!,7,FALSE)&gt;0,J108*VLOOKUP($A108,BASE_DADOS!$A:$O,12,0),0),0)</f>
        <v>0</v>
      </c>
      <c r="Z108" s="73">
        <f>IFERROR(IF(VLOOKUP($A108,#REF!,7,FALSE)&gt;0,K108*VLOOKUP($A108,BASE_DADOS!$A:$O,12,0),0),0)</f>
        <v>0</v>
      </c>
      <c r="AA108" s="73">
        <f>IFERROR(IF(VLOOKUP($A108,#REF!,7,FALSE)&gt;0,L108*VLOOKUP($A108,BASE_DADOS!$A:$O,12,0),0),0)</f>
        <v>0</v>
      </c>
      <c r="AB108" s="73">
        <f>IFERROR(IF(VLOOKUP($A108,#REF!,7,FALSE)&gt;0,M108*VLOOKUP($A108,BASE_DADOS!$A:$O,12,0),0),0)</f>
        <v>0</v>
      </c>
      <c r="AC108" s="73">
        <f>IFERROR(IF(VLOOKUP($A108,#REF!,7,FALSE)&gt;0,N108*VLOOKUP($A108,BASE_DADOS!$A:$O,12,0),0),0)</f>
        <v>0</v>
      </c>
      <c r="AD108" s="73">
        <f>IFERROR(IF(VLOOKUP($A108,#REF!,7,FALSE)&gt;0,O108*VLOOKUP($A108,BASE_DADOS!$A:$O,12,0),0),0)</f>
        <v>0</v>
      </c>
      <c r="AE108" s="73">
        <f>IFERROR(IF(VLOOKUP($A108,#REF!,7,FALSE)&gt;0,P108*VLOOKUP($A108,BASE_DADOS!$A:$O,12,0),0),0)</f>
        <v>0</v>
      </c>
      <c r="AF108" s="73">
        <f>IFERROR(IF(VLOOKUP($A108,#REF!,7,FALSE)&gt;0,Q108*VLOOKUP($A108,BASE_DADOS!$A:$O,12,0),0),0)</f>
        <v>0</v>
      </c>
    </row>
    <row r="109" spans="1:32" ht="15.75" customHeight="1" x14ac:dyDescent="0.25">
      <c r="A109" s="69" t="str">
        <f t="shared" si="2"/>
        <v xml:space="preserve">SC3_CRICIÚMANOVELA 3 - MELHORES MOMENTOS </v>
      </c>
      <c r="B109" s="10" t="s">
        <v>86</v>
      </c>
      <c r="C109" s="24" t="s">
        <v>62</v>
      </c>
      <c r="D109" s="20">
        <v>0.57352941176470584</v>
      </c>
      <c r="E109" s="20">
        <v>0.4264705882352941</v>
      </c>
      <c r="F109" s="20">
        <v>5.8823529411764705E-2</v>
      </c>
      <c r="G109" s="20">
        <v>0.15441176470588236</v>
      </c>
      <c r="H109" s="20">
        <v>0.16911764705882354</v>
      </c>
      <c r="I109" s="20">
        <v>0.125</v>
      </c>
      <c r="J109" s="20">
        <v>0.22058823529411764</v>
      </c>
      <c r="K109" s="20">
        <v>0.27205882352941174</v>
      </c>
      <c r="L109" s="20">
        <v>0.22058823529411764</v>
      </c>
      <c r="M109" s="20">
        <v>0.38235294117647056</v>
      </c>
      <c r="N109" s="20">
        <v>0.39705882352941174</v>
      </c>
      <c r="O109" s="20">
        <v>0.45054945054945056</v>
      </c>
      <c r="P109" s="20">
        <v>0.42857142857142855</v>
      </c>
      <c r="Q109" s="20">
        <v>0.12087912087912088</v>
      </c>
      <c r="R109" s="10"/>
      <c r="S109" s="73">
        <f>IFERROR(IF(VLOOKUP($A109,#REF!,7,FALSE)&gt;0,D109*VLOOKUP($A109,BASE_DADOS!$A:$O,12,0),0),0)</f>
        <v>0</v>
      </c>
      <c r="T109" s="73">
        <f>IFERROR(IF(VLOOKUP($A109,#REF!,7,FALSE)&gt;0,E109*VLOOKUP($A109,BASE_DADOS!$A:$O,12,0),0),0)</f>
        <v>0</v>
      </c>
      <c r="U109" s="73">
        <f>IFERROR(IF(VLOOKUP($A109,#REF!,7,FALSE)&gt;0,F109*VLOOKUP($A109,BASE_DADOS!$A:$O,12,0),0),0)</f>
        <v>0</v>
      </c>
      <c r="V109" s="73">
        <f>IFERROR(IF(VLOOKUP($A109,#REF!,7,FALSE)&gt;0,G109*VLOOKUP($A109,BASE_DADOS!$A:$O,12,0),0),0)</f>
        <v>0</v>
      </c>
      <c r="W109" s="73">
        <f>IFERROR(IF(VLOOKUP($A109,#REF!,7,FALSE)&gt;0,H109*VLOOKUP($A109,BASE_DADOS!$A:$O,12,0),0),0)</f>
        <v>0</v>
      </c>
      <c r="X109" s="73">
        <f>IFERROR(IF(VLOOKUP($A109,#REF!,7,FALSE)&gt;0,I109*VLOOKUP($A109,BASE_DADOS!$A:$O,12,0),0),0)</f>
        <v>0</v>
      </c>
      <c r="Y109" s="73">
        <f>IFERROR(IF(VLOOKUP($A109,#REF!,7,FALSE)&gt;0,J109*VLOOKUP($A109,BASE_DADOS!$A:$O,12,0),0),0)</f>
        <v>0</v>
      </c>
      <c r="Z109" s="73">
        <f>IFERROR(IF(VLOOKUP($A109,#REF!,7,FALSE)&gt;0,K109*VLOOKUP($A109,BASE_DADOS!$A:$O,12,0),0),0)</f>
        <v>0</v>
      </c>
      <c r="AA109" s="73">
        <f>IFERROR(IF(VLOOKUP($A109,#REF!,7,FALSE)&gt;0,L109*VLOOKUP($A109,BASE_DADOS!$A:$O,12,0),0),0)</f>
        <v>0</v>
      </c>
      <c r="AB109" s="73">
        <f>IFERROR(IF(VLOOKUP($A109,#REF!,7,FALSE)&gt;0,M109*VLOOKUP($A109,BASE_DADOS!$A:$O,12,0),0),0)</f>
        <v>0</v>
      </c>
      <c r="AC109" s="73">
        <f>IFERROR(IF(VLOOKUP($A109,#REF!,7,FALSE)&gt;0,N109*VLOOKUP($A109,BASE_DADOS!$A:$O,12,0),0),0)</f>
        <v>0</v>
      </c>
      <c r="AD109" s="73">
        <f>IFERROR(IF(VLOOKUP($A109,#REF!,7,FALSE)&gt;0,O109*VLOOKUP($A109,BASE_DADOS!$A:$O,12,0),0),0)</f>
        <v>0</v>
      </c>
      <c r="AE109" s="73">
        <f>IFERROR(IF(VLOOKUP($A109,#REF!,7,FALSE)&gt;0,P109*VLOOKUP($A109,BASE_DADOS!$A:$O,12,0),0),0)</f>
        <v>0</v>
      </c>
      <c r="AF109" s="73">
        <f>IFERROR(IF(VLOOKUP($A109,#REF!,7,FALSE)&gt;0,Q109*VLOOKUP($A109,BASE_DADOS!$A:$O,12,0),0),0)</f>
        <v>0</v>
      </c>
    </row>
    <row r="110" spans="1:32" ht="15.75" customHeight="1" x14ac:dyDescent="0.25">
      <c r="A110" s="69" t="str">
        <f t="shared" si="2"/>
        <v xml:space="preserve">SC3_CRICIÚMASUPER TELA </v>
      </c>
      <c r="B110" s="10" t="s">
        <v>86</v>
      </c>
      <c r="C110" s="24" t="s">
        <v>63</v>
      </c>
      <c r="D110" s="20">
        <v>0.57352941176470595</v>
      </c>
      <c r="E110" s="20">
        <v>0.42647058823529399</v>
      </c>
      <c r="F110" s="20">
        <v>5.8823529411764698E-2</v>
      </c>
      <c r="G110" s="20">
        <v>0.154411764705882</v>
      </c>
      <c r="H110" s="20">
        <v>0.16911764705882401</v>
      </c>
      <c r="I110" s="20">
        <v>0.125</v>
      </c>
      <c r="J110" s="20">
        <v>0.220588235294118</v>
      </c>
      <c r="K110" s="20">
        <v>0.27205882352941202</v>
      </c>
      <c r="L110" s="20">
        <v>0.220588235294118</v>
      </c>
      <c r="M110" s="20">
        <v>0.38235294117647101</v>
      </c>
      <c r="N110" s="20">
        <v>0.39705882352941202</v>
      </c>
      <c r="O110" s="20">
        <v>0.450549450549451</v>
      </c>
      <c r="P110" s="20">
        <v>0.42857142857142899</v>
      </c>
      <c r="Q110" s="20">
        <v>0.120879120879121</v>
      </c>
      <c r="R110" s="10"/>
      <c r="S110" s="73">
        <f>IFERROR(IF(VLOOKUP($A110,#REF!,7,FALSE)&gt;0,D110*VLOOKUP($A110,BASE_DADOS!$A:$O,12,0),0),0)</f>
        <v>0</v>
      </c>
      <c r="T110" s="73">
        <f>IFERROR(IF(VLOOKUP($A110,#REF!,7,FALSE)&gt;0,E110*VLOOKUP($A110,BASE_DADOS!$A:$O,12,0),0),0)</f>
        <v>0</v>
      </c>
      <c r="U110" s="73">
        <f>IFERROR(IF(VLOOKUP($A110,#REF!,7,FALSE)&gt;0,F110*VLOOKUP($A110,BASE_DADOS!$A:$O,12,0),0),0)</f>
        <v>0</v>
      </c>
      <c r="V110" s="73">
        <f>IFERROR(IF(VLOOKUP($A110,#REF!,7,FALSE)&gt;0,G110*VLOOKUP($A110,BASE_DADOS!$A:$O,12,0),0),0)</f>
        <v>0</v>
      </c>
      <c r="W110" s="73">
        <f>IFERROR(IF(VLOOKUP($A110,#REF!,7,FALSE)&gt;0,H110*VLOOKUP($A110,BASE_DADOS!$A:$O,12,0),0),0)</f>
        <v>0</v>
      </c>
      <c r="X110" s="73">
        <f>IFERROR(IF(VLOOKUP($A110,#REF!,7,FALSE)&gt;0,I110*VLOOKUP($A110,BASE_DADOS!$A:$O,12,0),0),0)</f>
        <v>0</v>
      </c>
      <c r="Y110" s="73">
        <f>IFERROR(IF(VLOOKUP($A110,#REF!,7,FALSE)&gt;0,J110*VLOOKUP($A110,BASE_DADOS!$A:$O,12,0),0),0)</f>
        <v>0</v>
      </c>
      <c r="Z110" s="73">
        <f>IFERROR(IF(VLOOKUP($A110,#REF!,7,FALSE)&gt;0,K110*VLOOKUP($A110,BASE_DADOS!$A:$O,12,0),0),0)</f>
        <v>0</v>
      </c>
      <c r="AA110" s="73">
        <f>IFERROR(IF(VLOOKUP($A110,#REF!,7,FALSE)&gt;0,L110*VLOOKUP($A110,BASE_DADOS!$A:$O,12,0),0),0)</f>
        <v>0</v>
      </c>
      <c r="AB110" s="73">
        <f>IFERROR(IF(VLOOKUP($A110,#REF!,7,FALSE)&gt;0,M110*VLOOKUP($A110,BASE_DADOS!$A:$O,12,0),0),0)</f>
        <v>0</v>
      </c>
      <c r="AC110" s="73">
        <f>IFERROR(IF(VLOOKUP($A110,#REF!,7,FALSE)&gt;0,N110*VLOOKUP($A110,BASE_DADOS!$A:$O,12,0),0),0)</f>
        <v>0</v>
      </c>
      <c r="AD110" s="73">
        <f>IFERROR(IF(VLOOKUP($A110,#REF!,7,FALSE)&gt;0,O110*VLOOKUP($A110,BASE_DADOS!$A:$O,12,0),0),0)</f>
        <v>0</v>
      </c>
      <c r="AE110" s="73">
        <f>IFERROR(IF(VLOOKUP($A110,#REF!,7,FALSE)&gt;0,P110*VLOOKUP($A110,BASE_DADOS!$A:$O,12,0),0),0)</f>
        <v>0</v>
      </c>
      <c r="AF110" s="73">
        <f>IFERROR(IF(VLOOKUP($A110,#REF!,7,FALSE)&gt;0,Q110*VLOOKUP($A110,BASE_DADOS!$A:$O,12,0),0),0)</f>
        <v>0</v>
      </c>
    </row>
    <row r="111" spans="1:32" ht="15.75" customHeight="1" x14ac:dyDescent="0.25">
      <c r="A111" s="69" t="str">
        <f t="shared" si="2"/>
        <v>SC3_CRICIÚMASÉRIE DE SÁBADO</v>
      </c>
      <c r="B111" s="10" t="s">
        <v>86</v>
      </c>
      <c r="C111" s="24" t="s">
        <v>65</v>
      </c>
      <c r="D111" s="20">
        <v>0.57352941176470595</v>
      </c>
      <c r="E111" s="20">
        <v>0.42647058823529399</v>
      </c>
      <c r="F111" s="20">
        <v>5.8823529411764698E-2</v>
      </c>
      <c r="G111" s="20">
        <v>0.154411764705882</v>
      </c>
      <c r="H111" s="20">
        <v>0.16911764705882401</v>
      </c>
      <c r="I111" s="20">
        <v>0.125</v>
      </c>
      <c r="J111" s="20">
        <v>0.220588235294118</v>
      </c>
      <c r="K111" s="20">
        <v>0.27205882352941202</v>
      </c>
      <c r="L111" s="20">
        <v>0.220588235294118</v>
      </c>
      <c r="M111" s="20">
        <v>0.38235294117647101</v>
      </c>
      <c r="N111" s="20">
        <v>0.39705882352941202</v>
      </c>
      <c r="O111" s="20">
        <v>0.450549450549451</v>
      </c>
      <c r="P111" s="20">
        <v>0.42857142857142899</v>
      </c>
      <c r="Q111" s="20">
        <v>0.120879120879121</v>
      </c>
      <c r="R111" s="10"/>
      <c r="S111" s="73">
        <f>IFERROR(IF(VLOOKUP($A111,#REF!,7,FALSE)&gt;0,D111*VLOOKUP($A111,BASE_DADOS!$A:$O,12,0),0),0)</f>
        <v>0</v>
      </c>
      <c r="T111" s="73">
        <f>IFERROR(IF(VLOOKUP($A111,#REF!,7,FALSE)&gt;0,E111*VLOOKUP($A111,BASE_DADOS!$A:$O,12,0),0),0)</f>
        <v>0</v>
      </c>
      <c r="U111" s="73">
        <f>IFERROR(IF(VLOOKUP($A111,#REF!,7,FALSE)&gt;0,F111*VLOOKUP($A111,BASE_DADOS!$A:$O,12,0),0),0)</f>
        <v>0</v>
      </c>
      <c r="V111" s="73">
        <f>IFERROR(IF(VLOOKUP($A111,#REF!,7,FALSE)&gt;0,G111*VLOOKUP($A111,BASE_DADOS!$A:$O,12,0),0),0)</f>
        <v>0</v>
      </c>
      <c r="W111" s="73">
        <f>IFERROR(IF(VLOOKUP($A111,#REF!,7,FALSE)&gt;0,H111*VLOOKUP($A111,BASE_DADOS!$A:$O,12,0),0),0)</f>
        <v>0</v>
      </c>
      <c r="X111" s="73">
        <f>IFERROR(IF(VLOOKUP($A111,#REF!,7,FALSE)&gt;0,I111*VLOOKUP($A111,BASE_DADOS!$A:$O,12,0),0),0)</f>
        <v>0</v>
      </c>
      <c r="Y111" s="73">
        <f>IFERROR(IF(VLOOKUP($A111,#REF!,7,FALSE)&gt;0,J111*VLOOKUP($A111,BASE_DADOS!$A:$O,12,0),0),0)</f>
        <v>0</v>
      </c>
      <c r="Z111" s="73">
        <f>IFERROR(IF(VLOOKUP($A111,#REF!,7,FALSE)&gt;0,K111*VLOOKUP($A111,BASE_DADOS!$A:$O,12,0),0),0)</f>
        <v>0</v>
      </c>
      <c r="AA111" s="73">
        <f>IFERROR(IF(VLOOKUP($A111,#REF!,7,FALSE)&gt;0,L111*VLOOKUP($A111,BASE_DADOS!$A:$O,12,0),0),0)</f>
        <v>0</v>
      </c>
      <c r="AB111" s="73">
        <f>IFERROR(IF(VLOOKUP($A111,#REF!,7,FALSE)&gt;0,M111*VLOOKUP($A111,BASE_DADOS!$A:$O,12,0),0),0)</f>
        <v>0</v>
      </c>
      <c r="AC111" s="73">
        <f>IFERROR(IF(VLOOKUP($A111,#REF!,7,FALSE)&gt;0,N111*VLOOKUP($A111,BASE_DADOS!$A:$O,12,0),0),0)</f>
        <v>0</v>
      </c>
      <c r="AD111" s="73">
        <f>IFERROR(IF(VLOOKUP($A111,#REF!,7,FALSE)&gt;0,O111*VLOOKUP($A111,BASE_DADOS!$A:$O,12,0),0),0)</f>
        <v>0</v>
      </c>
      <c r="AE111" s="73">
        <f>IFERROR(IF(VLOOKUP($A111,#REF!,7,FALSE)&gt;0,P111*VLOOKUP($A111,BASE_DADOS!$A:$O,12,0),0),0)</f>
        <v>0</v>
      </c>
      <c r="AF111" s="73">
        <f>IFERROR(IF(VLOOKUP($A111,#REF!,7,FALSE)&gt;0,Q111*VLOOKUP($A111,BASE_DADOS!$A:$O,12,0),0),0)</f>
        <v>0</v>
      </c>
    </row>
    <row r="112" spans="1:32" ht="15.75" customHeight="1" x14ac:dyDescent="0.25">
      <c r="A112" s="69" t="str">
        <f t="shared" si="2"/>
        <v>SC3_CRICIÚMAAGRO SAÚDE E COOPERAÇÃO</v>
      </c>
      <c r="B112" s="10" t="s">
        <v>86</v>
      </c>
      <c r="C112" s="24" t="s">
        <v>68</v>
      </c>
      <c r="D112" s="20">
        <v>0.5859375</v>
      </c>
      <c r="E112" s="20">
        <v>0.4140625</v>
      </c>
      <c r="F112" s="20">
        <v>7.8125E-2</v>
      </c>
      <c r="G112" s="20">
        <v>0.1796875</v>
      </c>
      <c r="H112" s="20">
        <v>0.171875</v>
      </c>
      <c r="I112" s="20">
        <v>0.1484375</v>
      </c>
      <c r="J112" s="20">
        <v>0.171875</v>
      </c>
      <c r="K112" s="20">
        <v>0.25</v>
      </c>
      <c r="L112" s="20">
        <v>0.1953125</v>
      </c>
      <c r="M112" s="20">
        <v>0.4140625</v>
      </c>
      <c r="N112" s="20">
        <v>0.390625</v>
      </c>
      <c r="O112" s="20">
        <v>0.41111111111111109</v>
      </c>
      <c r="P112" s="20">
        <v>0.43333333333333335</v>
      </c>
      <c r="Q112" s="20">
        <v>0.15555555555555556</v>
      </c>
      <c r="R112" s="10"/>
      <c r="S112" s="73">
        <f>IFERROR(IF(VLOOKUP($A112,#REF!,7,FALSE)&gt;0,D112*VLOOKUP($A112,BASE_DADOS!$A:$O,12,0),0),0)</f>
        <v>0</v>
      </c>
      <c r="T112" s="73">
        <f>IFERROR(IF(VLOOKUP($A112,#REF!,7,FALSE)&gt;0,E112*VLOOKUP($A112,BASE_DADOS!$A:$O,12,0),0),0)</f>
        <v>0</v>
      </c>
      <c r="U112" s="73">
        <f>IFERROR(IF(VLOOKUP($A112,#REF!,7,FALSE)&gt;0,F112*VLOOKUP($A112,BASE_DADOS!$A:$O,12,0),0),0)</f>
        <v>0</v>
      </c>
      <c r="V112" s="73">
        <f>IFERROR(IF(VLOOKUP($A112,#REF!,7,FALSE)&gt;0,G112*VLOOKUP($A112,BASE_DADOS!$A:$O,12,0),0),0)</f>
        <v>0</v>
      </c>
      <c r="W112" s="73">
        <f>IFERROR(IF(VLOOKUP($A112,#REF!,7,FALSE)&gt;0,H112*VLOOKUP($A112,BASE_DADOS!$A:$O,12,0),0),0)</f>
        <v>0</v>
      </c>
      <c r="X112" s="73">
        <f>IFERROR(IF(VLOOKUP($A112,#REF!,7,FALSE)&gt;0,I112*VLOOKUP($A112,BASE_DADOS!$A:$O,12,0),0),0)</f>
        <v>0</v>
      </c>
      <c r="Y112" s="73">
        <f>IFERROR(IF(VLOOKUP($A112,#REF!,7,FALSE)&gt;0,J112*VLOOKUP($A112,BASE_DADOS!$A:$O,12,0),0),0)</f>
        <v>0</v>
      </c>
      <c r="Z112" s="73">
        <f>IFERROR(IF(VLOOKUP($A112,#REF!,7,FALSE)&gt;0,K112*VLOOKUP($A112,BASE_DADOS!$A:$O,12,0),0),0)</f>
        <v>0</v>
      </c>
      <c r="AA112" s="73">
        <f>IFERROR(IF(VLOOKUP($A112,#REF!,7,FALSE)&gt;0,L112*VLOOKUP($A112,BASE_DADOS!$A:$O,12,0),0),0)</f>
        <v>0</v>
      </c>
      <c r="AB112" s="73">
        <f>IFERROR(IF(VLOOKUP($A112,#REF!,7,FALSE)&gt;0,M112*VLOOKUP($A112,BASE_DADOS!$A:$O,12,0),0),0)</f>
        <v>0</v>
      </c>
      <c r="AC112" s="73">
        <f>IFERROR(IF(VLOOKUP($A112,#REF!,7,FALSE)&gt;0,N112*VLOOKUP($A112,BASE_DADOS!$A:$O,12,0),0),0)</f>
        <v>0</v>
      </c>
      <c r="AD112" s="73">
        <f>IFERROR(IF(VLOOKUP($A112,#REF!,7,FALSE)&gt;0,O112*VLOOKUP($A112,BASE_DADOS!$A:$O,12,0),0),0)</f>
        <v>0</v>
      </c>
      <c r="AE112" s="73">
        <f>IFERROR(IF(VLOOKUP($A112,#REF!,7,FALSE)&gt;0,P112*VLOOKUP($A112,BASE_DADOS!$A:$O,12,0),0),0)</f>
        <v>0</v>
      </c>
      <c r="AF112" s="73">
        <f>IFERROR(IF(VLOOKUP($A112,#REF!,7,FALSE)&gt;0,Q112*VLOOKUP($A112,BASE_DADOS!$A:$O,12,0),0),0)</f>
        <v>0</v>
      </c>
    </row>
    <row r="113" spans="1:32" ht="15.75" customHeight="1" x14ac:dyDescent="0.25">
      <c r="A113" s="69" t="str">
        <f t="shared" si="2"/>
        <v>SC3_CRICIÚMACINE MAIOR</v>
      </c>
      <c r="B113" s="10" t="s">
        <v>86</v>
      </c>
      <c r="C113" s="24" t="s">
        <v>71</v>
      </c>
      <c r="D113" s="20">
        <v>0.5859375</v>
      </c>
      <c r="E113" s="20">
        <v>0.4140625</v>
      </c>
      <c r="F113" s="20">
        <v>7.8125E-2</v>
      </c>
      <c r="G113" s="20">
        <v>0.1796875</v>
      </c>
      <c r="H113" s="20">
        <v>0.171875</v>
      </c>
      <c r="I113" s="20">
        <v>0.1484375</v>
      </c>
      <c r="J113" s="20">
        <v>0.171875</v>
      </c>
      <c r="K113" s="20">
        <v>0.25</v>
      </c>
      <c r="L113" s="20">
        <v>0.1953125</v>
      </c>
      <c r="M113" s="20">
        <v>0.4140625</v>
      </c>
      <c r="N113" s="20">
        <v>0.390625</v>
      </c>
      <c r="O113" s="20">
        <v>0.41111111111111109</v>
      </c>
      <c r="P113" s="20">
        <v>0.43333333333333335</v>
      </c>
      <c r="Q113" s="20">
        <v>0.15555555555555556</v>
      </c>
      <c r="R113" s="10"/>
      <c r="S113" s="73">
        <f>IFERROR(IF(VLOOKUP($A113,#REF!,7,FALSE)&gt;0,D113*VLOOKUP($A113,BASE_DADOS!$A:$O,12,0),0),0)</f>
        <v>0</v>
      </c>
      <c r="T113" s="73">
        <f>IFERROR(IF(VLOOKUP($A113,#REF!,7,FALSE)&gt;0,E113*VLOOKUP($A113,BASE_DADOS!$A:$O,12,0),0),0)</f>
        <v>0</v>
      </c>
      <c r="U113" s="73">
        <f>IFERROR(IF(VLOOKUP($A113,#REF!,7,FALSE)&gt;0,F113*VLOOKUP($A113,BASE_DADOS!$A:$O,12,0),0),0)</f>
        <v>0</v>
      </c>
      <c r="V113" s="73">
        <f>IFERROR(IF(VLOOKUP($A113,#REF!,7,FALSE)&gt;0,G113*VLOOKUP($A113,BASE_DADOS!$A:$O,12,0),0),0)</f>
        <v>0</v>
      </c>
      <c r="W113" s="73">
        <f>IFERROR(IF(VLOOKUP($A113,#REF!,7,FALSE)&gt;0,H113*VLOOKUP($A113,BASE_DADOS!$A:$O,12,0),0),0)</f>
        <v>0</v>
      </c>
      <c r="X113" s="73">
        <f>IFERROR(IF(VLOOKUP($A113,#REF!,7,FALSE)&gt;0,I113*VLOOKUP($A113,BASE_DADOS!$A:$O,12,0),0),0)</f>
        <v>0</v>
      </c>
      <c r="Y113" s="73">
        <f>IFERROR(IF(VLOOKUP($A113,#REF!,7,FALSE)&gt;0,J113*VLOOKUP($A113,BASE_DADOS!$A:$O,12,0),0),0)</f>
        <v>0</v>
      </c>
      <c r="Z113" s="73">
        <f>IFERROR(IF(VLOOKUP($A113,#REF!,7,FALSE)&gt;0,K113*VLOOKUP($A113,BASE_DADOS!$A:$O,12,0),0),0)</f>
        <v>0</v>
      </c>
      <c r="AA113" s="73">
        <f>IFERROR(IF(VLOOKUP($A113,#REF!,7,FALSE)&gt;0,L113*VLOOKUP($A113,BASE_DADOS!$A:$O,12,0),0),0)</f>
        <v>0</v>
      </c>
      <c r="AB113" s="73">
        <f>IFERROR(IF(VLOOKUP($A113,#REF!,7,FALSE)&gt;0,M113*VLOOKUP($A113,BASE_DADOS!$A:$O,12,0),0),0)</f>
        <v>0</v>
      </c>
      <c r="AC113" s="73">
        <f>IFERROR(IF(VLOOKUP($A113,#REF!,7,FALSE)&gt;0,N113*VLOOKUP($A113,BASE_DADOS!$A:$O,12,0),0),0)</f>
        <v>0</v>
      </c>
      <c r="AD113" s="73">
        <f>IFERROR(IF(VLOOKUP($A113,#REF!,7,FALSE)&gt;0,O113*VLOOKUP($A113,BASE_DADOS!$A:$O,12,0),0),0)</f>
        <v>0</v>
      </c>
      <c r="AE113" s="73">
        <f>IFERROR(IF(VLOOKUP($A113,#REF!,7,FALSE)&gt;0,P113*VLOOKUP($A113,BASE_DADOS!$A:$O,12,0),0),0)</f>
        <v>0</v>
      </c>
      <c r="AF113" s="73">
        <f>IFERROR(IF(VLOOKUP($A113,#REF!,7,FALSE)&gt;0,Q113*VLOOKUP($A113,BASE_DADOS!$A:$O,12,0),0),0)</f>
        <v>0</v>
      </c>
    </row>
    <row r="114" spans="1:32" ht="15.75" customHeight="1" x14ac:dyDescent="0.25">
      <c r="A114" s="69" t="str">
        <f t="shared" si="2"/>
        <v>SC3_CRICIÚMAHORA DO FARO</v>
      </c>
      <c r="B114" s="10" t="s">
        <v>86</v>
      </c>
      <c r="C114" s="24" t="s">
        <v>72</v>
      </c>
      <c r="D114" s="20">
        <v>0.5859375</v>
      </c>
      <c r="E114" s="20">
        <v>0.4140625</v>
      </c>
      <c r="F114" s="20">
        <v>7.8125E-2</v>
      </c>
      <c r="G114" s="20">
        <v>0.1796875</v>
      </c>
      <c r="H114" s="20">
        <v>0.171875</v>
      </c>
      <c r="I114" s="20">
        <v>0.1484375</v>
      </c>
      <c r="J114" s="20">
        <v>0.171875</v>
      </c>
      <c r="K114" s="20">
        <v>0.25</v>
      </c>
      <c r="L114" s="20">
        <v>0.1953125</v>
      </c>
      <c r="M114" s="20">
        <v>0.4140625</v>
      </c>
      <c r="N114" s="20">
        <v>0.390625</v>
      </c>
      <c r="O114" s="20">
        <v>0.41111111111111109</v>
      </c>
      <c r="P114" s="20">
        <v>0.43333333333333335</v>
      </c>
      <c r="Q114" s="20">
        <v>0.15555555555555556</v>
      </c>
      <c r="R114" s="10"/>
      <c r="S114" s="73">
        <f>IFERROR(IF(VLOOKUP($A114,#REF!,7,FALSE)&gt;0,D114*VLOOKUP($A114,BASE_DADOS!$A:$O,12,0),0),0)</f>
        <v>0</v>
      </c>
      <c r="T114" s="73">
        <f>IFERROR(IF(VLOOKUP($A114,#REF!,7,FALSE)&gt;0,E114*VLOOKUP($A114,BASE_DADOS!$A:$O,12,0),0),0)</f>
        <v>0</v>
      </c>
      <c r="U114" s="73">
        <f>IFERROR(IF(VLOOKUP($A114,#REF!,7,FALSE)&gt;0,F114*VLOOKUP($A114,BASE_DADOS!$A:$O,12,0),0),0)</f>
        <v>0</v>
      </c>
      <c r="V114" s="73">
        <f>IFERROR(IF(VLOOKUP($A114,#REF!,7,FALSE)&gt;0,G114*VLOOKUP($A114,BASE_DADOS!$A:$O,12,0),0),0)</f>
        <v>0</v>
      </c>
      <c r="W114" s="73">
        <f>IFERROR(IF(VLOOKUP($A114,#REF!,7,FALSE)&gt;0,H114*VLOOKUP($A114,BASE_DADOS!$A:$O,12,0),0),0)</f>
        <v>0</v>
      </c>
      <c r="X114" s="73">
        <f>IFERROR(IF(VLOOKUP($A114,#REF!,7,FALSE)&gt;0,I114*VLOOKUP($A114,BASE_DADOS!$A:$O,12,0),0),0)</f>
        <v>0</v>
      </c>
      <c r="Y114" s="73">
        <f>IFERROR(IF(VLOOKUP($A114,#REF!,7,FALSE)&gt;0,J114*VLOOKUP($A114,BASE_DADOS!$A:$O,12,0),0),0)</f>
        <v>0</v>
      </c>
      <c r="Z114" s="73">
        <f>IFERROR(IF(VLOOKUP($A114,#REF!,7,FALSE)&gt;0,K114*VLOOKUP($A114,BASE_DADOS!$A:$O,12,0),0),0)</f>
        <v>0</v>
      </c>
      <c r="AA114" s="73">
        <f>IFERROR(IF(VLOOKUP($A114,#REF!,7,FALSE)&gt;0,L114*VLOOKUP($A114,BASE_DADOS!$A:$O,12,0),0),0)</f>
        <v>0</v>
      </c>
      <c r="AB114" s="73">
        <f>IFERROR(IF(VLOOKUP($A114,#REF!,7,FALSE)&gt;0,M114*VLOOKUP($A114,BASE_DADOS!$A:$O,12,0),0),0)</f>
        <v>0</v>
      </c>
      <c r="AC114" s="73">
        <f>IFERROR(IF(VLOOKUP($A114,#REF!,7,FALSE)&gt;0,N114*VLOOKUP($A114,BASE_DADOS!$A:$O,12,0),0),0)</f>
        <v>0</v>
      </c>
      <c r="AD114" s="73">
        <f>IFERROR(IF(VLOOKUP($A114,#REF!,7,FALSE)&gt;0,O114*VLOOKUP($A114,BASE_DADOS!$A:$O,12,0),0),0)</f>
        <v>0</v>
      </c>
      <c r="AE114" s="73">
        <f>IFERROR(IF(VLOOKUP($A114,#REF!,7,FALSE)&gt;0,P114*VLOOKUP($A114,BASE_DADOS!$A:$O,12,0),0),0)</f>
        <v>0</v>
      </c>
      <c r="AF114" s="73">
        <f>IFERROR(IF(VLOOKUP($A114,#REF!,7,FALSE)&gt;0,Q114*VLOOKUP($A114,BASE_DADOS!$A:$O,12,0),0),0)</f>
        <v>0</v>
      </c>
    </row>
    <row r="115" spans="1:32" ht="15.75" customHeight="1" x14ac:dyDescent="0.25">
      <c r="A115" s="69" t="str">
        <f t="shared" si="2"/>
        <v>SC3_CRICIÚMAREALITY SHOW 4</v>
      </c>
      <c r="B115" s="10" t="s">
        <v>86</v>
      </c>
      <c r="C115" s="24" t="s">
        <v>74</v>
      </c>
      <c r="D115" s="20">
        <v>0.5859375</v>
      </c>
      <c r="E115" s="20">
        <v>0.4140625</v>
      </c>
      <c r="F115" s="20">
        <v>7.8125E-2</v>
      </c>
      <c r="G115" s="20">
        <v>0.1796875</v>
      </c>
      <c r="H115" s="20">
        <v>0.171875</v>
      </c>
      <c r="I115" s="20">
        <v>0.1484375</v>
      </c>
      <c r="J115" s="20">
        <v>0.171875</v>
      </c>
      <c r="K115" s="20">
        <v>0.25</v>
      </c>
      <c r="L115" s="20">
        <v>0.1953125</v>
      </c>
      <c r="M115" s="20">
        <v>0.4140625</v>
      </c>
      <c r="N115" s="20">
        <v>0.390625</v>
      </c>
      <c r="O115" s="20">
        <v>0.41111111111111109</v>
      </c>
      <c r="P115" s="20">
        <v>0.43333333333333335</v>
      </c>
      <c r="Q115" s="20">
        <v>0.15555555555555556</v>
      </c>
      <c r="R115" s="10"/>
      <c r="S115" s="73">
        <f>IFERROR(IF(VLOOKUP($A115,#REF!,7,FALSE)&gt;0,D115*VLOOKUP($A115,BASE_DADOS!$A:$O,12,0),0),0)</f>
        <v>0</v>
      </c>
      <c r="T115" s="73">
        <f>IFERROR(IF(VLOOKUP($A115,#REF!,7,FALSE)&gt;0,E115*VLOOKUP($A115,BASE_DADOS!$A:$O,12,0),0),0)</f>
        <v>0</v>
      </c>
      <c r="U115" s="73">
        <f>IFERROR(IF(VLOOKUP($A115,#REF!,7,FALSE)&gt;0,F115*VLOOKUP($A115,BASE_DADOS!$A:$O,12,0),0),0)</f>
        <v>0</v>
      </c>
      <c r="V115" s="73">
        <f>IFERROR(IF(VLOOKUP($A115,#REF!,7,FALSE)&gt;0,G115*VLOOKUP($A115,BASE_DADOS!$A:$O,12,0),0),0)</f>
        <v>0</v>
      </c>
      <c r="W115" s="73">
        <f>IFERROR(IF(VLOOKUP($A115,#REF!,7,FALSE)&gt;0,H115*VLOOKUP($A115,BASE_DADOS!$A:$O,12,0),0),0)</f>
        <v>0</v>
      </c>
      <c r="X115" s="73">
        <f>IFERROR(IF(VLOOKUP($A115,#REF!,7,FALSE)&gt;0,I115*VLOOKUP($A115,BASE_DADOS!$A:$O,12,0),0),0)</f>
        <v>0</v>
      </c>
      <c r="Y115" s="73">
        <f>IFERROR(IF(VLOOKUP($A115,#REF!,7,FALSE)&gt;0,J115*VLOOKUP($A115,BASE_DADOS!$A:$O,12,0),0),0)</f>
        <v>0</v>
      </c>
      <c r="Z115" s="73">
        <f>IFERROR(IF(VLOOKUP($A115,#REF!,7,FALSE)&gt;0,K115*VLOOKUP($A115,BASE_DADOS!$A:$O,12,0),0),0)</f>
        <v>0</v>
      </c>
      <c r="AA115" s="73">
        <f>IFERROR(IF(VLOOKUP($A115,#REF!,7,FALSE)&gt;0,L115*VLOOKUP($A115,BASE_DADOS!$A:$O,12,0),0),0)</f>
        <v>0</v>
      </c>
      <c r="AB115" s="73">
        <f>IFERROR(IF(VLOOKUP($A115,#REF!,7,FALSE)&gt;0,M115*VLOOKUP($A115,BASE_DADOS!$A:$O,12,0),0),0)</f>
        <v>0</v>
      </c>
      <c r="AC115" s="73">
        <f>IFERROR(IF(VLOOKUP($A115,#REF!,7,FALSE)&gt;0,N115*VLOOKUP($A115,BASE_DADOS!$A:$O,12,0),0),0)</f>
        <v>0</v>
      </c>
      <c r="AD115" s="73">
        <f>IFERROR(IF(VLOOKUP($A115,#REF!,7,FALSE)&gt;0,O115*VLOOKUP($A115,BASE_DADOS!$A:$O,12,0),0),0)</f>
        <v>0</v>
      </c>
      <c r="AE115" s="73">
        <f>IFERROR(IF(VLOOKUP($A115,#REF!,7,FALSE)&gt;0,P115*VLOOKUP($A115,BASE_DADOS!$A:$O,12,0),0),0)</f>
        <v>0</v>
      </c>
      <c r="AF115" s="73">
        <f>IFERROR(IF(VLOOKUP($A115,#REF!,7,FALSE)&gt;0,Q115*VLOOKUP($A115,BASE_DADOS!$A:$O,12,0),0),0)</f>
        <v>0</v>
      </c>
    </row>
    <row r="116" spans="1:32" ht="15.75" customHeight="1" x14ac:dyDescent="0.25">
      <c r="A116" s="69" t="str">
        <f t="shared" si="2"/>
        <v>SC3_CRICIÚMADOMINGO ESPETACULAR</v>
      </c>
      <c r="B116" s="10" t="s">
        <v>86</v>
      </c>
      <c r="C116" s="24" t="s">
        <v>75</v>
      </c>
      <c r="D116" s="20">
        <v>0.5859375</v>
      </c>
      <c r="E116" s="20">
        <v>0.4140625</v>
      </c>
      <c r="F116" s="20">
        <v>7.8125E-2</v>
      </c>
      <c r="G116" s="20">
        <v>0.1796875</v>
      </c>
      <c r="H116" s="20">
        <v>0.171875</v>
      </c>
      <c r="I116" s="20">
        <v>0.1484375</v>
      </c>
      <c r="J116" s="20">
        <v>0.171875</v>
      </c>
      <c r="K116" s="20">
        <v>0.25</v>
      </c>
      <c r="L116" s="20">
        <v>0.1953125</v>
      </c>
      <c r="M116" s="20">
        <v>0.4140625</v>
      </c>
      <c r="N116" s="20">
        <v>0.390625</v>
      </c>
      <c r="O116" s="20">
        <v>0.41111111111111109</v>
      </c>
      <c r="P116" s="20">
        <v>0.43333333333333335</v>
      </c>
      <c r="Q116" s="20">
        <v>0.15555555555555556</v>
      </c>
      <c r="R116" s="10"/>
      <c r="S116" s="73">
        <f>IFERROR(IF(VLOOKUP($A116,#REF!,7,FALSE)&gt;0,D116*VLOOKUP($A116,BASE_DADOS!$A:$O,12,0),0),0)</f>
        <v>0</v>
      </c>
      <c r="T116" s="73">
        <f>IFERROR(IF(VLOOKUP($A116,#REF!,7,FALSE)&gt;0,E116*VLOOKUP($A116,BASE_DADOS!$A:$O,12,0),0),0)</f>
        <v>0</v>
      </c>
      <c r="U116" s="73">
        <f>IFERROR(IF(VLOOKUP($A116,#REF!,7,FALSE)&gt;0,F116*VLOOKUP($A116,BASE_DADOS!$A:$O,12,0),0),0)</f>
        <v>0</v>
      </c>
      <c r="V116" s="73">
        <f>IFERROR(IF(VLOOKUP($A116,#REF!,7,FALSE)&gt;0,G116*VLOOKUP($A116,BASE_DADOS!$A:$O,12,0),0),0)</f>
        <v>0</v>
      </c>
      <c r="W116" s="73">
        <f>IFERROR(IF(VLOOKUP($A116,#REF!,7,FALSE)&gt;0,H116*VLOOKUP($A116,BASE_DADOS!$A:$O,12,0),0),0)</f>
        <v>0</v>
      </c>
      <c r="X116" s="73">
        <f>IFERROR(IF(VLOOKUP($A116,#REF!,7,FALSE)&gt;0,I116*VLOOKUP($A116,BASE_DADOS!$A:$O,12,0),0),0)</f>
        <v>0</v>
      </c>
      <c r="Y116" s="73">
        <f>IFERROR(IF(VLOOKUP($A116,#REF!,7,FALSE)&gt;0,J116*VLOOKUP($A116,BASE_DADOS!$A:$O,12,0),0),0)</f>
        <v>0</v>
      </c>
      <c r="Z116" s="73">
        <f>IFERROR(IF(VLOOKUP($A116,#REF!,7,FALSE)&gt;0,K116*VLOOKUP($A116,BASE_DADOS!$A:$O,12,0),0),0)</f>
        <v>0</v>
      </c>
      <c r="AA116" s="73">
        <f>IFERROR(IF(VLOOKUP($A116,#REF!,7,FALSE)&gt;0,L116*VLOOKUP($A116,BASE_DADOS!$A:$O,12,0),0),0)</f>
        <v>0</v>
      </c>
      <c r="AB116" s="73">
        <f>IFERROR(IF(VLOOKUP($A116,#REF!,7,FALSE)&gt;0,M116*VLOOKUP($A116,BASE_DADOS!$A:$O,12,0),0),0)</f>
        <v>0</v>
      </c>
      <c r="AC116" s="73">
        <f>IFERROR(IF(VLOOKUP($A116,#REF!,7,FALSE)&gt;0,N116*VLOOKUP($A116,BASE_DADOS!$A:$O,12,0),0),0)</f>
        <v>0</v>
      </c>
      <c r="AD116" s="73">
        <f>IFERROR(IF(VLOOKUP($A116,#REF!,7,FALSE)&gt;0,O116*VLOOKUP($A116,BASE_DADOS!$A:$O,12,0),0),0)</f>
        <v>0</v>
      </c>
      <c r="AE116" s="73">
        <f>IFERROR(IF(VLOOKUP($A116,#REF!,7,FALSE)&gt;0,P116*VLOOKUP($A116,BASE_DADOS!$A:$O,12,0),0),0)</f>
        <v>0</v>
      </c>
      <c r="AF116" s="73">
        <f>IFERROR(IF(VLOOKUP($A116,#REF!,7,FALSE)&gt;0,Q116*VLOOKUP($A116,BASE_DADOS!$A:$O,12,0),0),0)</f>
        <v>0</v>
      </c>
    </row>
    <row r="117" spans="1:32" ht="15.75" customHeight="1" x14ac:dyDescent="0.25">
      <c r="A117" s="69" t="str">
        <f t="shared" si="2"/>
        <v>SC3_CRICIÚMACÂMERA RECORD</v>
      </c>
      <c r="B117" s="10" t="s">
        <v>86</v>
      </c>
      <c r="C117" s="24" t="s">
        <v>76</v>
      </c>
      <c r="D117" s="20">
        <v>0.5859375</v>
      </c>
      <c r="E117" s="20">
        <v>0.4140625</v>
      </c>
      <c r="F117" s="20">
        <v>7.8125E-2</v>
      </c>
      <c r="G117" s="20">
        <v>0.1796875</v>
      </c>
      <c r="H117" s="20">
        <v>0.171875</v>
      </c>
      <c r="I117" s="20">
        <v>0.1484375</v>
      </c>
      <c r="J117" s="20">
        <v>0.171875</v>
      </c>
      <c r="K117" s="20">
        <v>0.25</v>
      </c>
      <c r="L117" s="20">
        <v>0.1953125</v>
      </c>
      <c r="M117" s="20">
        <v>0.4140625</v>
      </c>
      <c r="N117" s="20">
        <v>0.390625</v>
      </c>
      <c r="O117" s="20">
        <v>0.41111111111111109</v>
      </c>
      <c r="P117" s="20">
        <v>0.43333333333333335</v>
      </c>
      <c r="Q117" s="20">
        <v>0.15555555555555556</v>
      </c>
      <c r="R117" s="10"/>
      <c r="S117" s="73">
        <f>IFERROR(IF(VLOOKUP($A117,#REF!,7,FALSE)&gt;0,D117*VLOOKUP($A117,BASE_DADOS!$A:$O,12,0),0),0)</f>
        <v>0</v>
      </c>
      <c r="T117" s="73">
        <f>IFERROR(IF(VLOOKUP($A117,#REF!,7,FALSE)&gt;0,E117*VLOOKUP($A117,BASE_DADOS!$A:$O,12,0),0),0)</f>
        <v>0</v>
      </c>
      <c r="U117" s="73">
        <f>IFERROR(IF(VLOOKUP($A117,#REF!,7,FALSE)&gt;0,F117*VLOOKUP($A117,BASE_DADOS!$A:$O,12,0),0),0)</f>
        <v>0</v>
      </c>
      <c r="V117" s="73">
        <f>IFERROR(IF(VLOOKUP($A117,#REF!,7,FALSE)&gt;0,G117*VLOOKUP($A117,BASE_DADOS!$A:$O,12,0),0),0)</f>
        <v>0</v>
      </c>
      <c r="W117" s="73">
        <f>IFERROR(IF(VLOOKUP($A117,#REF!,7,FALSE)&gt;0,H117*VLOOKUP($A117,BASE_DADOS!$A:$O,12,0),0),0)</f>
        <v>0</v>
      </c>
      <c r="X117" s="73">
        <f>IFERROR(IF(VLOOKUP($A117,#REF!,7,FALSE)&gt;0,I117*VLOOKUP($A117,BASE_DADOS!$A:$O,12,0),0),0)</f>
        <v>0</v>
      </c>
      <c r="Y117" s="73">
        <f>IFERROR(IF(VLOOKUP($A117,#REF!,7,FALSE)&gt;0,J117*VLOOKUP($A117,BASE_DADOS!$A:$O,12,0),0),0)</f>
        <v>0</v>
      </c>
      <c r="Z117" s="73">
        <f>IFERROR(IF(VLOOKUP($A117,#REF!,7,FALSE)&gt;0,K117*VLOOKUP($A117,BASE_DADOS!$A:$O,12,0),0),0)</f>
        <v>0</v>
      </c>
      <c r="AA117" s="73">
        <f>IFERROR(IF(VLOOKUP($A117,#REF!,7,FALSE)&gt;0,L117*VLOOKUP($A117,BASE_DADOS!$A:$O,12,0),0),0)</f>
        <v>0</v>
      </c>
      <c r="AB117" s="73">
        <f>IFERROR(IF(VLOOKUP($A117,#REF!,7,FALSE)&gt;0,M117*VLOOKUP($A117,BASE_DADOS!$A:$O,12,0),0),0)</f>
        <v>0</v>
      </c>
      <c r="AC117" s="73">
        <f>IFERROR(IF(VLOOKUP($A117,#REF!,7,FALSE)&gt;0,N117*VLOOKUP($A117,BASE_DADOS!$A:$O,12,0),0),0)</f>
        <v>0</v>
      </c>
      <c r="AD117" s="73">
        <f>IFERROR(IF(VLOOKUP($A117,#REF!,7,FALSE)&gt;0,O117*VLOOKUP($A117,BASE_DADOS!$A:$O,12,0),0),0)</f>
        <v>0</v>
      </c>
      <c r="AE117" s="73">
        <f>IFERROR(IF(VLOOKUP($A117,#REF!,7,FALSE)&gt;0,P117*VLOOKUP($A117,BASE_DADOS!$A:$O,12,0),0),0)</f>
        <v>0</v>
      </c>
      <c r="AF117" s="73">
        <f>IFERROR(IF(VLOOKUP($A117,#REF!,7,FALSE)&gt;0,Q117*VLOOKUP($A117,BASE_DADOS!$A:$O,12,0),0),0)</f>
        <v>0</v>
      </c>
    </row>
    <row r="118" spans="1:32" ht="15.75" customHeight="1" x14ac:dyDescent="0.25">
      <c r="A118" s="69" t="str">
        <f t="shared" si="2"/>
        <v>SC3_CRICIÚMASERIE DE DOMINGO</v>
      </c>
      <c r="B118" s="10" t="s">
        <v>86</v>
      </c>
      <c r="C118" s="24" t="s">
        <v>77</v>
      </c>
      <c r="D118" s="20">
        <v>0.5859375</v>
      </c>
      <c r="E118" s="20">
        <v>0.4140625</v>
      </c>
      <c r="F118" s="20">
        <v>7.8125E-2</v>
      </c>
      <c r="G118" s="20">
        <v>0.1796875</v>
      </c>
      <c r="H118" s="20">
        <v>0.171875</v>
      </c>
      <c r="I118" s="20">
        <v>0.1484375</v>
      </c>
      <c r="J118" s="20">
        <v>0.171875</v>
      </c>
      <c r="K118" s="20">
        <v>0.25</v>
      </c>
      <c r="L118" s="20">
        <v>0.1953125</v>
      </c>
      <c r="M118" s="20">
        <v>0.4140625</v>
      </c>
      <c r="N118" s="20">
        <v>0.390625</v>
      </c>
      <c r="O118" s="20">
        <v>0.41111111111111109</v>
      </c>
      <c r="P118" s="20">
        <v>0.43333333333333335</v>
      </c>
      <c r="Q118" s="20">
        <v>0.15555555555555556</v>
      </c>
      <c r="R118" s="10"/>
      <c r="S118" s="73">
        <f>IFERROR(IF(VLOOKUP($A118,#REF!,7,FALSE)&gt;0,D118*VLOOKUP($A118,BASE_DADOS!$A:$O,12,0),0),0)</f>
        <v>0</v>
      </c>
      <c r="T118" s="73">
        <f>IFERROR(IF(VLOOKUP($A118,#REF!,7,FALSE)&gt;0,E118*VLOOKUP($A118,BASE_DADOS!$A:$O,12,0),0),0)</f>
        <v>0</v>
      </c>
      <c r="U118" s="73">
        <f>IFERROR(IF(VLOOKUP($A118,#REF!,7,FALSE)&gt;0,F118*VLOOKUP($A118,BASE_DADOS!$A:$O,12,0),0),0)</f>
        <v>0</v>
      </c>
      <c r="V118" s="73">
        <f>IFERROR(IF(VLOOKUP($A118,#REF!,7,FALSE)&gt;0,G118*VLOOKUP($A118,BASE_DADOS!$A:$O,12,0),0),0)</f>
        <v>0</v>
      </c>
      <c r="W118" s="73">
        <f>IFERROR(IF(VLOOKUP($A118,#REF!,7,FALSE)&gt;0,H118*VLOOKUP($A118,BASE_DADOS!$A:$O,12,0),0),0)</f>
        <v>0</v>
      </c>
      <c r="X118" s="73">
        <f>IFERROR(IF(VLOOKUP($A118,#REF!,7,FALSE)&gt;0,I118*VLOOKUP($A118,BASE_DADOS!$A:$O,12,0),0),0)</f>
        <v>0</v>
      </c>
      <c r="Y118" s="73">
        <f>IFERROR(IF(VLOOKUP($A118,#REF!,7,FALSE)&gt;0,J118*VLOOKUP($A118,BASE_DADOS!$A:$O,12,0),0),0)</f>
        <v>0</v>
      </c>
      <c r="Z118" s="73">
        <f>IFERROR(IF(VLOOKUP($A118,#REF!,7,FALSE)&gt;0,K118*VLOOKUP($A118,BASE_DADOS!$A:$O,12,0),0),0)</f>
        <v>0</v>
      </c>
      <c r="AA118" s="73">
        <f>IFERROR(IF(VLOOKUP($A118,#REF!,7,FALSE)&gt;0,L118*VLOOKUP($A118,BASE_DADOS!$A:$O,12,0),0),0)</f>
        <v>0</v>
      </c>
      <c r="AB118" s="73">
        <f>IFERROR(IF(VLOOKUP($A118,#REF!,7,FALSE)&gt;0,M118*VLOOKUP($A118,BASE_DADOS!$A:$O,12,0),0),0)</f>
        <v>0</v>
      </c>
      <c r="AC118" s="73">
        <f>IFERROR(IF(VLOOKUP($A118,#REF!,7,FALSE)&gt;0,N118*VLOOKUP($A118,BASE_DADOS!$A:$O,12,0),0),0)</f>
        <v>0</v>
      </c>
      <c r="AD118" s="73">
        <f>IFERROR(IF(VLOOKUP($A118,#REF!,7,FALSE)&gt;0,O118*VLOOKUP($A118,BASE_DADOS!$A:$O,12,0),0),0)</f>
        <v>0</v>
      </c>
      <c r="AE118" s="73">
        <f>IFERROR(IF(VLOOKUP($A118,#REF!,7,FALSE)&gt;0,P118*VLOOKUP($A118,BASE_DADOS!$A:$O,12,0),0),0)</f>
        <v>0</v>
      </c>
      <c r="AF118" s="73">
        <f>IFERROR(IF(VLOOKUP($A118,#REF!,7,FALSE)&gt;0,Q118*VLOOKUP($A118,BASE_DADOS!$A:$O,12,0),0),0)</f>
        <v>0</v>
      </c>
    </row>
    <row r="119" spans="1:32" ht="15.75" customHeight="1" x14ac:dyDescent="0.25">
      <c r="A119" s="69" t="str">
        <f t="shared" si="2"/>
        <v>SC3_CRICIÚMAABERTURA / 12H00</v>
      </c>
      <c r="B119" s="10" t="s">
        <v>86</v>
      </c>
      <c r="C119" s="24" t="s">
        <v>79</v>
      </c>
      <c r="D119" s="20">
        <v>0.54800000000000004</v>
      </c>
      <c r="E119" s="20">
        <v>0.45200000000000001</v>
      </c>
      <c r="F119" s="20">
        <v>8.2000000000000003E-2</v>
      </c>
      <c r="G119" s="20">
        <v>0.16700000000000001</v>
      </c>
      <c r="H119" s="20">
        <v>0.217</v>
      </c>
      <c r="I119" s="20">
        <v>0.217</v>
      </c>
      <c r="J119" s="20">
        <v>0.154</v>
      </c>
      <c r="K119" s="20">
        <v>0.16300000000000001</v>
      </c>
      <c r="L119" s="20">
        <v>0.30599999999999999</v>
      </c>
      <c r="M119" s="20">
        <v>0.32500000000000001</v>
      </c>
      <c r="N119" s="20">
        <v>0.36899999999999999</v>
      </c>
      <c r="O119" s="20">
        <v>0.442</v>
      </c>
      <c r="P119" s="20">
        <v>0.37</v>
      </c>
      <c r="Q119" s="20">
        <v>0.188</v>
      </c>
      <c r="R119" s="10"/>
      <c r="S119" s="73">
        <f>IFERROR(IF(VLOOKUP($A119,#REF!,7,FALSE)&gt;0,D119*VLOOKUP($A119,BASE_DADOS!$A:$O,12,0),0),0)</f>
        <v>0</v>
      </c>
      <c r="T119" s="73">
        <f>IFERROR(IF(VLOOKUP($A119,#REF!,7,FALSE)&gt;0,E119*VLOOKUP($A119,BASE_DADOS!$A:$O,12,0),0),0)</f>
        <v>0</v>
      </c>
      <c r="U119" s="73">
        <f>IFERROR(IF(VLOOKUP($A119,#REF!,7,FALSE)&gt;0,F119*VLOOKUP($A119,BASE_DADOS!$A:$O,12,0),0),0)</f>
        <v>0</v>
      </c>
      <c r="V119" s="73">
        <f>IFERROR(IF(VLOOKUP($A119,#REF!,7,FALSE)&gt;0,G119*VLOOKUP($A119,BASE_DADOS!$A:$O,12,0),0),0)</f>
        <v>0</v>
      </c>
      <c r="W119" s="73">
        <f>IFERROR(IF(VLOOKUP($A119,#REF!,7,FALSE)&gt;0,H119*VLOOKUP($A119,BASE_DADOS!$A:$O,12,0),0),0)</f>
        <v>0</v>
      </c>
      <c r="X119" s="73">
        <f>IFERROR(IF(VLOOKUP($A119,#REF!,7,FALSE)&gt;0,I119*VLOOKUP($A119,BASE_DADOS!$A:$O,12,0),0),0)</f>
        <v>0</v>
      </c>
      <c r="Y119" s="73">
        <f>IFERROR(IF(VLOOKUP($A119,#REF!,7,FALSE)&gt;0,J119*VLOOKUP($A119,BASE_DADOS!$A:$O,12,0),0),0)</f>
        <v>0</v>
      </c>
      <c r="Z119" s="73">
        <f>IFERROR(IF(VLOOKUP($A119,#REF!,7,FALSE)&gt;0,K119*VLOOKUP($A119,BASE_DADOS!$A:$O,12,0),0),0)</f>
        <v>0</v>
      </c>
      <c r="AA119" s="73">
        <f>IFERROR(IF(VLOOKUP($A119,#REF!,7,FALSE)&gt;0,L119*VLOOKUP($A119,BASE_DADOS!$A:$O,12,0),0),0)</f>
        <v>0</v>
      </c>
      <c r="AB119" s="73">
        <f>IFERROR(IF(VLOOKUP($A119,#REF!,7,FALSE)&gt;0,M119*VLOOKUP($A119,BASE_DADOS!$A:$O,12,0),0),0)</f>
        <v>0</v>
      </c>
      <c r="AC119" s="73">
        <f>IFERROR(IF(VLOOKUP($A119,#REF!,7,FALSE)&gt;0,N119*VLOOKUP($A119,BASE_DADOS!$A:$O,12,0),0),0)</f>
        <v>0</v>
      </c>
      <c r="AD119" s="73">
        <f>IFERROR(IF(VLOOKUP($A119,#REF!,7,FALSE)&gt;0,O119*VLOOKUP($A119,BASE_DADOS!$A:$O,12,0),0),0)</f>
        <v>0</v>
      </c>
      <c r="AE119" s="73">
        <f>IFERROR(IF(VLOOKUP($A119,#REF!,7,FALSE)&gt;0,P119*VLOOKUP($A119,BASE_DADOS!$A:$O,12,0),0),0)</f>
        <v>0</v>
      </c>
      <c r="AF119" s="73">
        <f>IFERROR(IF(VLOOKUP($A119,#REF!,7,FALSE)&gt;0,Q119*VLOOKUP($A119,BASE_DADOS!$A:$O,12,0),0),0)</f>
        <v>0</v>
      </c>
    </row>
    <row r="120" spans="1:32" ht="15.75" customHeight="1" x14ac:dyDescent="0.25">
      <c r="A120" s="69" t="str">
        <f t="shared" si="2"/>
        <v>SC3_CRICIÚMA12H00 / 18H00</v>
      </c>
      <c r="B120" s="10" t="s">
        <v>86</v>
      </c>
      <c r="C120" s="24" t="s">
        <v>80</v>
      </c>
      <c r="D120" s="20">
        <v>0.68600000000000005</v>
      </c>
      <c r="E120" s="20">
        <v>0.314</v>
      </c>
      <c r="F120" s="20">
        <v>0.112</v>
      </c>
      <c r="G120" s="20">
        <v>0.107</v>
      </c>
      <c r="H120" s="20">
        <v>0.106</v>
      </c>
      <c r="I120" s="20">
        <v>0.27600000000000002</v>
      </c>
      <c r="J120" s="20">
        <v>0.19900000000000001</v>
      </c>
      <c r="K120" s="20">
        <v>0.2</v>
      </c>
      <c r="L120" s="20">
        <v>0.38200000000000001</v>
      </c>
      <c r="M120" s="20">
        <v>0.21</v>
      </c>
      <c r="N120" s="20">
        <v>0.40799999999999997</v>
      </c>
      <c r="O120" s="20">
        <v>0.45900000000000002</v>
      </c>
      <c r="P120" s="20">
        <v>0.19700000000000001</v>
      </c>
      <c r="Q120" s="20">
        <v>0.34399999999999997</v>
      </c>
      <c r="R120" s="10"/>
      <c r="S120" s="73">
        <f>IFERROR(IF(VLOOKUP($A120,#REF!,7,FALSE)&gt;0,D120*VLOOKUP($A120,BASE_DADOS!$A:$O,12,0),0),0)</f>
        <v>0</v>
      </c>
      <c r="T120" s="73">
        <f>IFERROR(IF(VLOOKUP($A120,#REF!,7,FALSE)&gt;0,E120*VLOOKUP($A120,BASE_DADOS!$A:$O,12,0),0),0)</f>
        <v>0</v>
      </c>
      <c r="U120" s="73">
        <f>IFERROR(IF(VLOOKUP($A120,#REF!,7,FALSE)&gt;0,F120*VLOOKUP($A120,BASE_DADOS!$A:$O,12,0),0),0)</f>
        <v>0</v>
      </c>
      <c r="V120" s="73">
        <f>IFERROR(IF(VLOOKUP($A120,#REF!,7,FALSE)&gt;0,G120*VLOOKUP($A120,BASE_DADOS!$A:$O,12,0),0),0)</f>
        <v>0</v>
      </c>
      <c r="W120" s="73">
        <f>IFERROR(IF(VLOOKUP($A120,#REF!,7,FALSE)&gt;0,H120*VLOOKUP($A120,BASE_DADOS!$A:$O,12,0),0),0)</f>
        <v>0</v>
      </c>
      <c r="X120" s="73">
        <f>IFERROR(IF(VLOOKUP($A120,#REF!,7,FALSE)&gt;0,I120*VLOOKUP($A120,BASE_DADOS!$A:$O,12,0),0),0)</f>
        <v>0</v>
      </c>
      <c r="Y120" s="73">
        <f>IFERROR(IF(VLOOKUP($A120,#REF!,7,FALSE)&gt;0,J120*VLOOKUP($A120,BASE_DADOS!$A:$O,12,0),0),0)</f>
        <v>0</v>
      </c>
      <c r="Z120" s="73">
        <f>IFERROR(IF(VLOOKUP($A120,#REF!,7,FALSE)&gt;0,K120*VLOOKUP($A120,BASE_DADOS!$A:$O,12,0),0),0)</f>
        <v>0</v>
      </c>
      <c r="AA120" s="73">
        <f>IFERROR(IF(VLOOKUP($A120,#REF!,7,FALSE)&gt;0,L120*VLOOKUP($A120,BASE_DADOS!$A:$O,12,0),0),0)</f>
        <v>0</v>
      </c>
      <c r="AB120" s="73">
        <f>IFERROR(IF(VLOOKUP($A120,#REF!,7,FALSE)&gt;0,M120*VLOOKUP($A120,BASE_DADOS!$A:$O,12,0),0),0)</f>
        <v>0</v>
      </c>
      <c r="AC120" s="73">
        <f>IFERROR(IF(VLOOKUP($A120,#REF!,7,FALSE)&gt;0,N120*VLOOKUP($A120,BASE_DADOS!$A:$O,12,0),0),0)</f>
        <v>0</v>
      </c>
      <c r="AD120" s="73">
        <f>IFERROR(IF(VLOOKUP($A120,#REF!,7,FALSE)&gt;0,O120*VLOOKUP($A120,BASE_DADOS!$A:$O,12,0),0),0)</f>
        <v>0</v>
      </c>
      <c r="AE120" s="73">
        <f>IFERROR(IF(VLOOKUP($A120,#REF!,7,FALSE)&gt;0,P120*VLOOKUP($A120,BASE_DADOS!$A:$O,12,0),0),0)</f>
        <v>0</v>
      </c>
      <c r="AF120" s="73">
        <f>IFERROR(IF(VLOOKUP($A120,#REF!,7,FALSE)&gt;0,Q120*VLOOKUP($A120,BASE_DADOS!$A:$O,12,0),0),0)</f>
        <v>0</v>
      </c>
    </row>
    <row r="121" spans="1:32" ht="15.75" customHeight="1" x14ac:dyDescent="0.25">
      <c r="A121" s="69" t="str">
        <f t="shared" si="2"/>
        <v>SC3_CRICIÚMA18H00 / ENCERRAMENTO</v>
      </c>
      <c r="B121" s="10" t="s">
        <v>86</v>
      </c>
      <c r="C121" s="24" t="s">
        <v>81</v>
      </c>
      <c r="D121" s="20">
        <v>0.54800000000000004</v>
      </c>
      <c r="E121" s="20">
        <v>0.45200000000000001</v>
      </c>
      <c r="F121" s="20">
        <v>0.14000000000000001</v>
      </c>
      <c r="G121" s="20">
        <v>0.11</v>
      </c>
      <c r="H121" s="20">
        <v>0.13400000000000001</v>
      </c>
      <c r="I121" s="20">
        <v>0.152</v>
      </c>
      <c r="J121" s="20">
        <v>0.248</v>
      </c>
      <c r="K121" s="20">
        <v>0.216</v>
      </c>
      <c r="L121" s="20">
        <v>0.23200000000000001</v>
      </c>
      <c r="M121" s="20">
        <v>0.48399999999999999</v>
      </c>
      <c r="N121" s="20">
        <v>0.28299999999999997</v>
      </c>
      <c r="O121" s="20">
        <v>0.43</v>
      </c>
      <c r="P121" s="20">
        <v>0.39700000000000002</v>
      </c>
      <c r="Q121" s="20">
        <v>0.17299999999999999</v>
      </c>
      <c r="R121" s="10"/>
      <c r="S121" s="73">
        <f>IFERROR(IF(VLOOKUP($A121,#REF!,7,FALSE)&gt;0,D121*VLOOKUP($A121,BASE_DADOS!$A:$O,12,0),0),0)</f>
        <v>0</v>
      </c>
      <c r="T121" s="73">
        <f>IFERROR(IF(VLOOKUP($A121,#REF!,7,FALSE)&gt;0,E121*VLOOKUP($A121,BASE_DADOS!$A:$O,12,0),0),0)</f>
        <v>0</v>
      </c>
      <c r="U121" s="73">
        <f>IFERROR(IF(VLOOKUP($A121,#REF!,7,FALSE)&gt;0,F121*VLOOKUP($A121,BASE_DADOS!$A:$O,12,0),0),0)</f>
        <v>0</v>
      </c>
      <c r="V121" s="73">
        <f>IFERROR(IF(VLOOKUP($A121,#REF!,7,FALSE)&gt;0,G121*VLOOKUP($A121,BASE_DADOS!$A:$O,12,0),0),0)</f>
        <v>0</v>
      </c>
      <c r="W121" s="73">
        <f>IFERROR(IF(VLOOKUP($A121,#REF!,7,FALSE)&gt;0,H121*VLOOKUP($A121,BASE_DADOS!$A:$O,12,0),0),0)</f>
        <v>0</v>
      </c>
      <c r="X121" s="73">
        <f>IFERROR(IF(VLOOKUP($A121,#REF!,7,FALSE)&gt;0,I121*VLOOKUP($A121,BASE_DADOS!$A:$O,12,0),0),0)</f>
        <v>0</v>
      </c>
      <c r="Y121" s="73">
        <f>IFERROR(IF(VLOOKUP($A121,#REF!,7,FALSE)&gt;0,J121*VLOOKUP($A121,BASE_DADOS!$A:$O,12,0),0),0)</f>
        <v>0</v>
      </c>
      <c r="Z121" s="73">
        <f>IFERROR(IF(VLOOKUP($A121,#REF!,7,FALSE)&gt;0,K121*VLOOKUP($A121,BASE_DADOS!$A:$O,12,0),0),0)</f>
        <v>0</v>
      </c>
      <c r="AA121" s="73">
        <f>IFERROR(IF(VLOOKUP($A121,#REF!,7,FALSE)&gt;0,L121*VLOOKUP($A121,BASE_DADOS!$A:$O,12,0),0),0)</f>
        <v>0</v>
      </c>
      <c r="AB121" s="73">
        <f>IFERROR(IF(VLOOKUP($A121,#REF!,7,FALSE)&gt;0,M121*VLOOKUP($A121,BASE_DADOS!$A:$O,12,0),0),0)</f>
        <v>0</v>
      </c>
      <c r="AC121" s="73">
        <f>IFERROR(IF(VLOOKUP($A121,#REF!,7,FALSE)&gt;0,N121*VLOOKUP($A121,BASE_DADOS!$A:$O,12,0),0),0)</f>
        <v>0</v>
      </c>
      <c r="AD121" s="73">
        <f>IFERROR(IF(VLOOKUP($A121,#REF!,7,FALSE)&gt;0,O121*VLOOKUP($A121,BASE_DADOS!$A:$O,12,0),0),0)</f>
        <v>0</v>
      </c>
      <c r="AE121" s="73">
        <f>IFERROR(IF(VLOOKUP($A121,#REF!,7,FALSE)&gt;0,P121*VLOOKUP($A121,BASE_DADOS!$A:$O,12,0),0),0)</f>
        <v>0</v>
      </c>
      <c r="AF121" s="73">
        <f>IFERROR(IF(VLOOKUP($A121,#REF!,7,FALSE)&gt;0,Q121*VLOOKUP($A121,BASE_DADOS!$A:$O,12,0),0),0)</f>
        <v>0</v>
      </c>
    </row>
    <row r="122" spans="1:32" ht="15.75" customHeight="1" x14ac:dyDescent="0.25">
      <c r="A122" s="69" t="str">
        <f t="shared" si="2"/>
        <v>SC3_CRICIÚMAABERTURA / ENCERRAMENTO</v>
      </c>
      <c r="B122" s="10" t="s">
        <v>86</v>
      </c>
      <c r="C122" s="24" t="s">
        <v>82</v>
      </c>
      <c r="D122" s="20">
        <v>0.58399999999999996</v>
      </c>
      <c r="E122" s="20">
        <v>0.41599999999999998</v>
      </c>
      <c r="F122" s="20">
        <v>9.7000000000000003E-2</v>
      </c>
      <c r="G122" s="20">
        <v>0.13700000000000001</v>
      </c>
      <c r="H122" s="20">
        <v>0.17199999999999999</v>
      </c>
      <c r="I122" s="20">
        <v>0.20100000000000001</v>
      </c>
      <c r="J122" s="20">
        <v>0.19700000000000001</v>
      </c>
      <c r="K122" s="20">
        <v>0.19600000000000001</v>
      </c>
      <c r="L122" s="20">
        <v>0.28499999999999998</v>
      </c>
      <c r="M122" s="20">
        <v>0.38</v>
      </c>
      <c r="N122" s="20">
        <v>0.33500000000000002</v>
      </c>
      <c r="O122" s="20">
        <v>0.41599999999999998</v>
      </c>
      <c r="P122" s="20">
        <v>0.38200000000000001</v>
      </c>
      <c r="Q122" s="20">
        <v>0.20200000000000001</v>
      </c>
      <c r="R122" s="10"/>
      <c r="S122" s="73">
        <f>IFERROR(IF(VLOOKUP($A122,#REF!,7,FALSE)&gt;0,D122*VLOOKUP($A122,BASE_DADOS!$A:$O,12,0),0),0)</f>
        <v>0</v>
      </c>
      <c r="T122" s="73">
        <f>IFERROR(IF(VLOOKUP($A122,#REF!,7,FALSE)&gt;0,E122*VLOOKUP($A122,BASE_DADOS!$A:$O,12,0),0),0)</f>
        <v>0</v>
      </c>
      <c r="U122" s="73">
        <f>IFERROR(IF(VLOOKUP($A122,#REF!,7,FALSE)&gt;0,F122*VLOOKUP($A122,BASE_DADOS!$A:$O,12,0),0),0)</f>
        <v>0</v>
      </c>
      <c r="V122" s="73">
        <f>IFERROR(IF(VLOOKUP($A122,#REF!,7,FALSE)&gt;0,G122*VLOOKUP($A122,BASE_DADOS!$A:$O,12,0),0),0)</f>
        <v>0</v>
      </c>
      <c r="W122" s="73">
        <f>IFERROR(IF(VLOOKUP($A122,#REF!,7,FALSE)&gt;0,H122*VLOOKUP($A122,BASE_DADOS!$A:$O,12,0),0),0)</f>
        <v>0</v>
      </c>
      <c r="X122" s="73">
        <f>IFERROR(IF(VLOOKUP($A122,#REF!,7,FALSE)&gt;0,I122*VLOOKUP($A122,BASE_DADOS!$A:$O,12,0),0),0)</f>
        <v>0</v>
      </c>
      <c r="Y122" s="73">
        <f>IFERROR(IF(VLOOKUP($A122,#REF!,7,FALSE)&gt;0,J122*VLOOKUP($A122,BASE_DADOS!$A:$O,12,0),0),0)</f>
        <v>0</v>
      </c>
      <c r="Z122" s="73">
        <f>IFERROR(IF(VLOOKUP($A122,#REF!,7,FALSE)&gt;0,K122*VLOOKUP($A122,BASE_DADOS!$A:$O,12,0),0),0)</f>
        <v>0</v>
      </c>
      <c r="AA122" s="73">
        <f>IFERROR(IF(VLOOKUP($A122,#REF!,7,FALSE)&gt;0,L122*VLOOKUP($A122,BASE_DADOS!$A:$O,12,0),0),0)</f>
        <v>0</v>
      </c>
      <c r="AB122" s="73">
        <f>IFERROR(IF(VLOOKUP($A122,#REF!,7,FALSE)&gt;0,M122*VLOOKUP($A122,BASE_DADOS!$A:$O,12,0),0),0)</f>
        <v>0</v>
      </c>
      <c r="AC122" s="73">
        <f>IFERROR(IF(VLOOKUP($A122,#REF!,7,FALSE)&gt;0,N122*VLOOKUP($A122,BASE_DADOS!$A:$O,12,0),0),0)</f>
        <v>0</v>
      </c>
      <c r="AD122" s="73">
        <f>IFERROR(IF(VLOOKUP($A122,#REF!,7,FALSE)&gt;0,O122*VLOOKUP($A122,BASE_DADOS!$A:$O,12,0),0),0)</f>
        <v>0</v>
      </c>
      <c r="AE122" s="73">
        <f>IFERROR(IF(VLOOKUP($A122,#REF!,7,FALSE)&gt;0,P122*VLOOKUP($A122,BASE_DADOS!$A:$O,12,0),0),0)</f>
        <v>0</v>
      </c>
      <c r="AF122" s="73">
        <f>IFERROR(IF(VLOOKUP($A122,#REF!,7,FALSE)&gt;0,Q122*VLOOKUP($A122,BASE_DADOS!$A:$O,12,0),0),0)</f>
        <v>0</v>
      </c>
    </row>
    <row r="123" spans="1:32" ht="15.75" customHeight="1" x14ac:dyDescent="0.25">
      <c r="A123" s="10"/>
      <c r="B123" s="10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10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</row>
    <row r="124" spans="1:32" ht="15.75" customHeight="1" x14ac:dyDescent="0.25">
      <c r="A124" s="10"/>
      <c r="C124" s="79" t="s">
        <v>99</v>
      </c>
      <c r="D124" s="80" t="s">
        <v>100</v>
      </c>
      <c r="E124" s="80" t="s">
        <v>101</v>
      </c>
      <c r="F124" s="80" t="s">
        <v>118</v>
      </c>
      <c r="G124" s="80" t="s">
        <v>103</v>
      </c>
      <c r="H124" s="80" t="s">
        <v>104</v>
      </c>
      <c r="I124" s="80" t="s">
        <v>105</v>
      </c>
      <c r="J124" s="80" t="s">
        <v>106</v>
      </c>
      <c r="K124" s="80" t="s">
        <v>107</v>
      </c>
      <c r="L124" s="80" t="s">
        <v>108</v>
      </c>
      <c r="M124" s="80" t="s">
        <v>109</v>
      </c>
      <c r="N124" s="80" t="s">
        <v>110</v>
      </c>
      <c r="O124" s="80" t="s">
        <v>111</v>
      </c>
      <c r="P124" s="80" t="s">
        <v>112</v>
      </c>
      <c r="Q124" s="80" t="s">
        <v>113</v>
      </c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</row>
    <row r="125" spans="1:32" ht="15.75" customHeight="1" x14ac:dyDescent="0.25">
      <c r="A125" s="69" t="str">
        <f t="shared" ref="A125:A162" si="3">B125&amp;C125</f>
        <v>SC4_JOINVILLESC NO AR</v>
      </c>
      <c r="B125" s="10" t="s">
        <v>87</v>
      </c>
      <c r="C125" s="24" t="s">
        <v>16</v>
      </c>
      <c r="D125" s="20">
        <v>0.50233532118651603</v>
      </c>
      <c r="E125" s="20">
        <v>0.49766467881348386</v>
      </c>
      <c r="F125" s="20">
        <v>6.7105840000001887E-2</v>
      </c>
      <c r="G125" s="20">
        <v>0.14682196630426486</v>
      </c>
      <c r="H125" s="20">
        <v>0.19339713134915157</v>
      </c>
      <c r="I125" s="20">
        <v>0.20226416837407099</v>
      </c>
      <c r="J125" s="20">
        <v>0.20993447795118203</v>
      </c>
      <c r="K125" s="20">
        <v>0.18047641602132855</v>
      </c>
      <c r="L125" s="20">
        <v>0.260725779955991</v>
      </c>
      <c r="M125" s="20">
        <v>0.48131025403035793</v>
      </c>
      <c r="N125" s="20">
        <v>0.25796396601365096</v>
      </c>
      <c r="O125" s="20">
        <v>0.37215517743798432</v>
      </c>
      <c r="P125" s="20">
        <v>0.42840574037575141</v>
      </c>
      <c r="Q125" s="20">
        <v>0.19943908218626427</v>
      </c>
      <c r="S125" s="73">
        <f>IFERROR(IF(VLOOKUP($A125,#REF!,7,FALSE)&gt;0,D125*VLOOKUP($A125,BASE_DADOS!$A:$O,12,0),0),0)</f>
        <v>0</v>
      </c>
      <c r="T125" s="73">
        <f>IFERROR(IF(VLOOKUP($A125,#REF!,7,FALSE)&gt;0,E125*VLOOKUP($A125,BASE_DADOS!$A:$O,12,0),0),0)</f>
        <v>0</v>
      </c>
      <c r="U125" s="73">
        <f>IFERROR(IF(VLOOKUP($A125,#REF!,7,FALSE)&gt;0,F125*VLOOKUP($A125,BASE_DADOS!$A:$O,12,0),0),0)</f>
        <v>0</v>
      </c>
      <c r="V125" s="73">
        <f>IFERROR(IF(VLOOKUP($A125,#REF!,7,FALSE)&gt;0,G125*VLOOKUP($A125,BASE_DADOS!$A:$O,12,0),0),0)</f>
        <v>0</v>
      </c>
      <c r="W125" s="73">
        <f>IFERROR(IF(VLOOKUP($A125,#REF!,7,FALSE)&gt;0,H125*VLOOKUP($A125,BASE_DADOS!$A:$O,12,0),0),0)</f>
        <v>0</v>
      </c>
      <c r="X125" s="73">
        <f>IFERROR(IF(VLOOKUP($A125,#REF!,7,FALSE)&gt;0,I125*VLOOKUP($A125,BASE_DADOS!$A:$O,12,0),0),0)</f>
        <v>0</v>
      </c>
      <c r="Y125" s="73">
        <f>IFERROR(IF(VLOOKUP($A125,#REF!,7,FALSE)&gt;0,J125*VLOOKUP($A125,BASE_DADOS!$A:$O,12,0),0),0)</f>
        <v>0</v>
      </c>
      <c r="Z125" s="73">
        <f>IFERROR(IF(VLOOKUP($A125,#REF!,7,FALSE)&gt;0,K125*VLOOKUP($A125,BASE_DADOS!$A:$O,12,0),0),0)</f>
        <v>0</v>
      </c>
      <c r="AA125" s="73">
        <f>IFERROR(IF(VLOOKUP($A125,#REF!,7,FALSE)&gt;0,L125*VLOOKUP($A125,BASE_DADOS!$A:$O,12,0),0),0)</f>
        <v>0</v>
      </c>
      <c r="AB125" s="73">
        <f>IFERROR(IF(VLOOKUP($A125,#REF!,7,FALSE)&gt;0,M125*VLOOKUP($A125,BASE_DADOS!$A:$O,12,0),0),0)</f>
        <v>0</v>
      </c>
      <c r="AC125" s="73">
        <f>IFERROR(IF(VLOOKUP($A125,#REF!,7,FALSE)&gt;0,N125*VLOOKUP($A125,BASE_DADOS!$A:$O,12,0),0),0)</f>
        <v>0</v>
      </c>
      <c r="AD125" s="73">
        <f>IFERROR(IF(VLOOKUP($A125,#REF!,7,FALSE)&gt;0,O125*VLOOKUP($A125,BASE_DADOS!$A:$O,12,0),0),0)</f>
        <v>0</v>
      </c>
      <c r="AE125" s="73">
        <f>IFERROR(IF(VLOOKUP($A125,#REF!,7,FALSE)&gt;0,P125*VLOOKUP($A125,BASE_DADOS!$A:$O,12,0),0),0)</f>
        <v>0</v>
      </c>
      <c r="AF125" s="73">
        <f>IFERROR(IF(VLOOKUP($A125,#REF!,7,FALSE)&gt;0,Q125*VLOOKUP($A125,BASE_DADOS!$A:$O,12,0),0),0)</f>
        <v>0</v>
      </c>
    </row>
    <row r="126" spans="1:32" ht="15.75" customHeight="1" x14ac:dyDescent="0.25">
      <c r="A126" s="69" t="str">
        <f t="shared" si="3"/>
        <v>SC4_JOINVILLEFALA BRASIL</v>
      </c>
      <c r="B126" s="10" t="s">
        <v>87</v>
      </c>
      <c r="C126" s="24" t="s">
        <v>19</v>
      </c>
      <c r="D126" s="20">
        <v>0.50239336565139181</v>
      </c>
      <c r="E126" s="20">
        <v>0.49760663434860813</v>
      </c>
      <c r="F126" s="20">
        <v>8.4847717818824012E-2</v>
      </c>
      <c r="G126" s="20">
        <v>0.16309062728631318</v>
      </c>
      <c r="H126" s="20">
        <v>0.15778898131421182</v>
      </c>
      <c r="I126" s="20">
        <v>0.19696186906425428</v>
      </c>
      <c r="J126" s="20">
        <v>0.19601238090945131</v>
      </c>
      <c r="K126" s="20">
        <v>0.20129842360694544</v>
      </c>
      <c r="L126" s="20">
        <v>0.25965730662520203</v>
      </c>
      <c r="M126" s="20">
        <v>0.50646361169547838</v>
      </c>
      <c r="N126" s="20">
        <v>0.23387908167931956</v>
      </c>
      <c r="O126" s="20">
        <v>0.38340229605289838</v>
      </c>
      <c r="P126" s="20">
        <v>0.46816221113409867</v>
      </c>
      <c r="Q126" s="20">
        <v>0.14843549281300283</v>
      </c>
      <c r="S126" s="73">
        <f>IFERROR(IF(VLOOKUP($A126,#REF!,7,FALSE)&gt;0,D126*VLOOKUP($A126,BASE_DADOS!$A:$O,12,0),0),0)</f>
        <v>0</v>
      </c>
      <c r="T126" s="73">
        <f>IFERROR(IF(VLOOKUP($A126,#REF!,7,FALSE)&gt;0,E126*VLOOKUP($A126,BASE_DADOS!$A:$O,12,0),0),0)</f>
        <v>0</v>
      </c>
      <c r="U126" s="73">
        <f>IFERROR(IF(VLOOKUP($A126,#REF!,7,FALSE)&gt;0,F126*VLOOKUP($A126,BASE_DADOS!$A:$O,12,0),0),0)</f>
        <v>0</v>
      </c>
      <c r="V126" s="73">
        <f>IFERROR(IF(VLOOKUP($A126,#REF!,7,FALSE)&gt;0,G126*VLOOKUP($A126,BASE_DADOS!$A:$O,12,0),0),0)</f>
        <v>0</v>
      </c>
      <c r="W126" s="73">
        <f>IFERROR(IF(VLOOKUP($A126,#REF!,7,FALSE)&gt;0,H126*VLOOKUP($A126,BASE_DADOS!$A:$O,12,0),0),0)</f>
        <v>0</v>
      </c>
      <c r="X126" s="73">
        <f>IFERROR(IF(VLOOKUP($A126,#REF!,7,FALSE)&gt;0,I126*VLOOKUP($A126,BASE_DADOS!$A:$O,12,0),0),0)</f>
        <v>0</v>
      </c>
      <c r="Y126" s="73">
        <f>IFERROR(IF(VLOOKUP($A126,#REF!,7,FALSE)&gt;0,J126*VLOOKUP($A126,BASE_DADOS!$A:$O,12,0),0),0)</f>
        <v>0</v>
      </c>
      <c r="Z126" s="73">
        <f>IFERROR(IF(VLOOKUP($A126,#REF!,7,FALSE)&gt;0,K126*VLOOKUP($A126,BASE_DADOS!$A:$O,12,0),0),0)</f>
        <v>0</v>
      </c>
      <c r="AA126" s="73">
        <f>IFERROR(IF(VLOOKUP($A126,#REF!,7,FALSE)&gt;0,L126*VLOOKUP($A126,BASE_DADOS!$A:$O,12,0),0),0)</f>
        <v>0</v>
      </c>
      <c r="AB126" s="73">
        <f>IFERROR(IF(VLOOKUP($A126,#REF!,7,FALSE)&gt;0,M126*VLOOKUP($A126,BASE_DADOS!$A:$O,12,0),0),0)</f>
        <v>0</v>
      </c>
      <c r="AC126" s="73">
        <f>IFERROR(IF(VLOOKUP($A126,#REF!,7,FALSE)&gt;0,N126*VLOOKUP($A126,BASE_DADOS!$A:$O,12,0),0),0)</f>
        <v>0</v>
      </c>
      <c r="AD126" s="73">
        <f>IFERROR(IF(VLOOKUP($A126,#REF!,7,FALSE)&gt;0,O126*VLOOKUP($A126,BASE_DADOS!$A:$O,12,0),0),0)</f>
        <v>0</v>
      </c>
      <c r="AE126" s="73">
        <f>IFERROR(IF(VLOOKUP($A126,#REF!,7,FALSE)&gt;0,P126*VLOOKUP($A126,BASE_DADOS!$A:$O,12,0),0),0)</f>
        <v>0</v>
      </c>
      <c r="AF126" s="73">
        <f>IFERROR(IF(VLOOKUP($A126,#REF!,7,FALSE)&gt;0,Q126*VLOOKUP($A126,BASE_DADOS!$A:$O,12,0),0),0)</f>
        <v>0</v>
      </c>
    </row>
    <row r="127" spans="1:32" ht="15.75" customHeight="1" x14ac:dyDescent="0.25">
      <c r="A127" s="69" t="str">
        <f t="shared" si="3"/>
        <v>SC4_JOINVILLEHOJE EM DIA</v>
      </c>
      <c r="B127" s="10" t="s">
        <v>87</v>
      </c>
      <c r="C127" s="24" t="s">
        <v>21</v>
      </c>
      <c r="D127" s="20">
        <v>0.40875912408759124</v>
      </c>
      <c r="E127" s="20">
        <v>0.5912408759124087</v>
      </c>
      <c r="F127" s="20">
        <v>3.9933444259567387E-2</v>
      </c>
      <c r="G127" s="20">
        <v>0.20632279534109813</v>
      </c>
      <c r="H127" s="20">
        <v>0.11148086522462561</v>
      </c>
      <c r="I127" s="20">
        <v>0.23294509151414311</v>
      </c>
      <c r="J127" s="20">
        <v>0.28951747088186364</v>
      </c>
      <c r="K127" s="20">
        <v>0.11980033277870215</v>
      </c>
      <c r="L127" s="20">
        <v>0.25547445255474466</v>
      </c>
      <c r="M127" s="20">
        <v>0.50802919708029171</v>
      </c>
      <c r="N127" s="20">
        <v>0.23649635036496364</v>
      </c>
      <c r="O127" s="20">
        <v>0.34551495016611294</v>
      </c>
      <c r="P127" s="20">
        <v>0.35215946843853824</v>
      </c>
      <c r="Q127" s="20">
        <v>0.30232558139534887</v>
      </c>
      <c r="S127" s="73">
        <f>IFERROR(IF(VLOOKUP($A127,#REF!,7,FALSE)&gt;0,D127*VLOOKUP($A127,BASE_DADOS!$A:$O,12,0),0),0)</f>
        <v>0</v>
      </c>
      <c r="T127" s="73">
        <f>IFERROR(IF(VLOOKUP($A127,#REF!,7,FALSE)&gt;0,E127*VLOOKUP($A127,BASE_DADOS!$A:$O,12,0),0),0)</f>
        <v>0</v>
      </c>
      <c r="U127" s="73">
        <f>IFERROR(IF(VLOOKUP($A127,#REF!,7,FALSE)&gt;0,F127*VLOOKUP($A127,BASE_DADOS!$A:$O,12,0),0),0)</f>
        <v>0</v>
      </c>
      <c r="V127" s="73">
        <f>IFERROR(IF(VLOOKUP($A127,#REF!,7,FALSE)&gt;0,G127*VLOOKUP($A127,BASE_DADOS!$A:$O,12,0),0),0)</f>
        <v>0</v>
      </c>
      <c r="W127" s="73">
        <f>IFERROR(IF(VLOOKUP($A127,#REF!,7,FALSE)&gt;0,H127*VLOOKUP($A127,BASE_DADOS!$A:$O,12,0),0),0)</f>
        <v>0</v>
      </c>
      <c r="X127" s="73">
        <f>IFERROR(IF(VLOOKUP($A127,#REF!,7,FALSE)&gt;0,I127*VLOOKUP($A127,BASE_DADOS!$A:$O,12,0),0),0)</f>
        <v>0</v>
      </c>
      <c r="Y127" s="73">
        <f>IFERROR(IF(VLOOKUP($A127,#REF!,7,FALSE)&gt;0,J127*VLOOKUP($A127,BASE_DADOS!$A:$O,12,0),0),0)</f>
        <v>0</v>
      </c>
      <c r="Z127" s="73">
        <f>IFERROR(IF(VLOOKUP($A127,#REF!,7,FALSE)&gt;0,K127*VLOOKUP($A127,BASE_DADOS!$A:$O,12,0),0),0)</f>
        <v>0</v>
      </c>
      <c r="AA127" s="73">
        <f>IFERROR(IF(VLOOKUP($A127,#REF!,7,FALSE)&gt;0,L127*VLOOKUP($A127,BASE_DADOS!$A:$O,12,0),0),0)</f>
        <v>0</v>
      </c>
      <c r="AB127" s="73">
        <f>IFERROR(IF(VLOOKUP($A127,#REF!,7,FALSE)&gt;0,M127*VLOOKUP($A127,BASE_DADOS!$A:$O,12,0),0),0)</f>
        <v>0</v>
      </c>
      <c r="AC127" s="73">
        <f>IFERROR(IF(VLOOKUP($A127,#REF!,7,FALSE)&gt;0,N127*VLOOKUP($A127,BASE_DADOS!$A:$O,12,0),0),0)</f>
        <v>0</v>
      </c>
      <c r="AD127" s="73">
        <f>IFERROR(IF(VLOOKUP($A127,#REF!,7,FALSE)&gt;0,O127*VLOOKUP($A127,BASE_DADOS!$A:$O,12,0),0),0)</f>
        <v>0</v>
      </c>
      <c r="AE127" s="73">
        <f>IFERROR(IF(VLOOKUP($A127,#REF!,7,FALSE)&gt;0,P127*VLOOKUP($A127,BASE_DADOS!$A:$O,12,0),0),0)</f>
        <v>0</v>
      </c>
      <c r="AF127" s="73">
        <f>IFERROR(IF(VLOOKUP($A127,#REF!,7,FALSE)&gt;0,Q127*VLOOKUP($A127,BASE_DADOS!$A:$O,12,0),0),0)</f>
        <v>0</v>
      </c>
    </row>
    <row r="128" spans="1:32" ht="15.75" customHeight="1" x14ac:dyDescent="0.25">
      <c r="A128" s="69" t="str">
        <f t="shared" si="3"/>
        <v>SC4_JOINVILLEBALANÇO GERAL SC</v>
      </c>
      <c r="B128" s="10" t="s">
        <v>87</v>
      </c>
      <c r="C128" s="24" t="s">
        <v>23</v>
      </c>
      <c r="D128" s="20">
        <v>0.4851011878788043</v>
      </c>
      <c r="E128" s="20">
        <v>0.5148988121211957</v>
      </c>
      <c r="F128" s="20">
        <v>8.9613920392521709E-2</v>
      </c>
      <c r="G128" s="20">
        <v>0.12193548029764036</v>
      </c>
      <c r="H128" s="20">
        <v>0.21604099838201002</v>
      </c>
      <c r="I128" s="20">
        <v>0.18450731961669375</v>
      </c>
      <c r="J128" s="20">
        <v>0.20835520120237003</v>
      </c>
      <c r="K128" s="20">
        <v>0.17954708010876405</v>
      </c>
      <c r="L128" s="20">
        <v>0.24840665925641878</v>
      </c>
      <c r="M128" s="20">
        <v>0.46476777641972311</v>
      </c>
      <c r="N128" s="20">
        <v>0.28682556432385814</v>
      </c>
      <c r="O128" s="20">
        <v>0.30779939026707059</v>
      </c>
      <c r="P128" s="20">
        <v>0.43958678391660655</v>
      </c>
      <c r="Q128" s="20">
        <v>0.25261382581632275</v>
      </c>
      <c r="S128" s="73">
        <f>IFERROR(IF(VLOOKUP($A128,#REF!,7,FALSE)&gt;0,D128*VLOOKUP($A128,BASE_DADOS!$A:$O,12,0),0),0)</f>
        <v>0</v>
      </c>
      <c r="T128" s="73">
        <f>IFERROR(IF(VLOOKUP($A128,#REF!,7,FALSE)&gt;0,E128*VLOOKUP($A128,BASE_DADOS!$A:$O,12,0),0),0)</f>
        <v>0</v>
      </c>
      <c r="U128" s="73">
        <f>IFERROR(IF(VLOOKUP($A128,#REF!,7,FALSE)&gt;0,F128*VLOOKUP($A128,BASE_DADOS!$A:$O,12,0),0),0)</f>
        <v>0</v>
      </c>
      <c r="V128" s="73">
        <f>IFERROR(IF(VLOOKUP($A128,#REF!,7,FALSE)&gt;0,G128*VLOOKUP($A128,BASE_DADOS!$A:$O,12,0),0),0)</f>
        <v>0</v>
      </c>
      <c r="W128" s="73">
        <f>IFERROR(IF(VLOOKUP($A128,#REF!,7,FALSE)&gt;0,H128*VLOOKUP($A128,BASE_DADOS!$A:$O,12,0),0),0)</f>
        <v>0</v>
      </c>
      <c r="X128" s="73">
        <f>IFERROR(IF(VLOOKUP($A128,#REF!,7,FALSE)&gt;0,I128*VLOOKUP($A128,BASE_DADOS!$A:$O,12,0),0),0)</f>
        <v>0</v>
      </c>
      <c r="Y128" s="73">
        <f>IFERROR(IF(VLOOKUP($A128,#REF!,7,FALSE)&gt;0,J128*VLOOKUP($A128,BASE_DADOS!$A:$O,12,0),0),0)</f>
        <v>0</v>
      </c>
      <c r="Z128" s="73">
        <f>IFERROR(IF(VLOOKUP($A128,#REF!,7,FALSE)&gt;0,K128*VLOOKUP($A128,BASE_DADOS!$A:$O,12,0),0),0)</f>
        <v>0</v>
      </c>
      <c r="AA128" s="73">
        <f>IFERROR(IF(VLOOKUP($A128,#REF!,7,FALSE)&gt;0,L128*VLOOKUP($A128,BASE_DADOS!$A:$O,12,0),0),0)</f>
        <v>0</v>
      </c>
      <c r="AB128" s="73">
        <f>IFERROR(IF(VLOOKUP($A128,#REF!,7,FALSE)&gt;0,M128*VLOOKUP($A128,BASE_DADOS!$A:$O,12,0),0),0)</f>
        <v>0</v>
      </c>
      <c r="AC128" s="73">
        <f>IFERROR(IF(VLOOKUP($A128,#REF!,7,FALSE)&gt;0,N128*VLOOKUP($A128,BASE_DADOS!$A:$O,12,0),0),0)</f>
        <v>0</v>
      </c>
      <c r="AD128" s="73">
        <f>IFERROR(IF(VLOOKUP($A128,#REF!,7,FALSE)&gt;0,O128*VLOOKUP($A128,BASE_DADOS!$A:$O,12,0),0),0)</f>
        <v>0</v>
      </c>
      <c r="AE128" s="73">
        <f>IFERROR(IF(VLOOKUP($A128,#REF!,7,FALSE)&gt;0,P128*VLOOKUP($A128,BASE_DADOS!$A:$O,12,0),0),0)</f>
        <v>0</v>
      </c>
      <c r="AF128" s="73">
        <f>IFERROR(IF(VLOOKUP($A128,#REF!,7,FALSE)&gt;0,Q128*VLOOKUP($A128,BASE_DADOS!$A:$O,12,0),0),0)</f>
        <v>0</v>
      </c>
    </row>
    <row r="129" spans="1:32" ht="15.75" customHeight="1" x14ac:dyDescent="0.25">
      <c r="A129" s="69" t="str">
        <f t="shared" si="3"/>
        <v>SC4_JOINVILLETRIBUNA DO POVO</v>
      </c>
      <c r="B129" s="10" t="s">
        <v>87</v>
      </c>
      <c r="C129" s="24" t="s">
        <v>88</v>
      </c>
      <c r="D129" s="20">
        <v>0.43204697986577173</v>
      </c>
      <c r="E129" s="20">
        <v>0.56795302013422821</v>
      </c>
      <c r="F129" s="20">
        <v>2.2140221402214021E-2</v>
      </c>
      <c r="G129" s="20">
        <v>0.16143911439114392</v>
      </c>
      <c r="H129" s="20">
        <v>0.18450184501845016</v>
      </c>
      <c r="I129" s="20">
        <v>0.23708487084870838</v>
      </c>
      <c r="J129" s="20">
        <v>0.2029520295202952</v>
      </c>
      <c r="K129" s="20">
        <v>0.19188191881918823</v>
      </c>
      <c r="L129" s="20">
        <v>0.34312080536912731</v>
      </c>
      <c r="M129" s="20">
        <v>0.44379194630872515</v>
      </c>
      <c r="N129" s="20">
        <v>0.21308724832214759</v>
      </c>
      <c r="O129" s="20">
        <v>0.25252525252525249</v>
      </c>
      <c r="P129" s="20">
        <v>0.46666666666666667</v>
      </c>
      <c r="Q129" s="20">
        <v>0.28080808080808084</v>
      </c>
      <c r="S129" s="73">
        <f>IFERROR(IF(VLOOKUP($A129,#REF!,7,FALSE)&gt;0,D129*VLOOKUP($A129,BASE_DADOS!$A:$O,12,0),0),0)</f>
        <v>0</v>
      </c>
      <c r="T129" s="73">
        <f>IFERROR(IF(VLOOKUP($A129,#REF!,7,FALSE)&gt;0,E129*VLOOKUP($A129,BASE_DADOS!$A:$O,12,0),0),0)</f>
        <v>0</v>
      </c>
      <c r="U129" s="73">
        <f>IFERROR(IF(VLOOKUP($A129,#REF!,7,FALSE)&gt;0,F129*VLOOKUP($A129,BASE_DADOS!$A:$O,12,0),0),0)</f>
        <v>0</v>
      </c>
      <c r="V129" s="73">
        <f>IFERROR(IF(VLOOKUP($A129,#REF!,7,FALSE)&gt;0,G129*VLOOKUP($A129,BASE_DADOS!$A:$O,12,0),0),0)</f>
        <v>0</v>
      </c>
      <c r="W129" s="73">
        <f>IFERROR(IF(VLOOKUP($A129,#REF!,7,FALSE)&gt;0,H129*VLOOKUP($A129,BASE_DADOS!$A:$O,12,0),0),0)</f>
        <v>0</v>
      </c>
      <c r="X129" s="73">
        <f>IFERROR(IF(VLOOKUP($A129,#REF!,7,FALSE)&gt;0,I129*VLOOKUP($A129,BASE_DADOS!$A:$O,12,0),0),0)</f>
        <v>0</v>
      </c>
      <c r="Y129" s="73">
        <f>IFERROR(IF(VLOOKUP($A129,#REF!,7,FALSE)&gt;0,J129*VLOOKUP($A129,BASE_DADOS!$A:$O,12,0),0),0)</f>
        <v>0</v>
      </c>
      <c r="Z129" s="73">
        <f>IFERROR(IF(VLOOKUP($A129,#REF!,7,FALSE)&gt;0,K129*VLOOKUP($A129,BASE_DADOS!$A:$O,12,0),0),0)</f>
        <v>0</v>
      </c>
      <c r="AA129" s="73">
        <f>IFERROR(IF(VLOOKUP($A129,#REF!,7,FALSE)&gt;0,L129*VLOOKUP($A129,BASE_DADOS!$A:$O,12,0),0),0)</f>
        <v>0</v>
      </c>
      <c r="AB129" s="73">
        <f>IFERROR(IF(VLOOKUP($A129,#REF!,7,FALSE)&gt;0,M129*VLOOKUP($A129,BASE_DADOS!$A:$O,12,0),0),0)</f>
        <v>0</v>
      </c>
      <c r="AC129" s="73">
        <f>IFERROR(IF(VLOOKUP($A129,#REF!,7,FALSE)&gt;0,N129*VLOOKUP($A129,BASE_DADOS!$A:$O,12,0),0),0)</f>
        <v>0</v>
      </c>
      <c r="AD129" s="73">
        <f>IFERROR(IF(VLOOKUP($A129,#REF!,7,FALSE)&gt;0,O129*VLOOKUP($A129,BASE_DADOS!$A:$O,12,0),0),0)</f>
        <v>0</v>
      </c>
      <c r="AE129" s="73">
        <f>IFERROR(IF(VLOOKUP($A129,#REF!,7,FALSE)&gt;0,P129*VLOOKUP($A129,BASE_DADOS!$A:$O,12,0),0),0)</f>
        <v>0</v>
      </c>
      <c r="AF129" s="73">
        <f>IFERROR(IF(VLOOKUP($A129,#REF!,7,FALSE)&gt;0,Q129*VLOOKUP($A129,BASE_DADOS!$A:$O,12,0),0),0)</f>
        <v>0</v>
      </c>
    </row>
    <row r="130" spans="1:32" ht="15.75" customHeight="1" x14ac:dyDescent="0.25">
      <c r="A130" s="69" t="str">
        <f t="shared" si="3"/>
        <v>SC4_JOINVILLEVER MAIS</v>
      </c>
      <c r="B130" s="10" t="s">
        <v>87</v>
      </c>
      <c r="C130" s="24" t="s">
        <v>84</v>
      </c>
      <c r="D130" s="20">
        <v>0.44857496902106553</v>
      </c>
      <c r="E130" s="20">
        <v>0.55142503097893447</v>
      </c>
      <c r="F130" s="20">
        <v>1.6326530612244896E-2</v>
      </c>
      <c r="G130" s="20">
        <v>0.12653061224489792</v>
      </c>
      <c r="H130" s="20">
        <v>0.19183673469387758</v>
      </c>
      <c r="I130" s="20">
        <v>0.17551020408163265</v>
      </c>
      <c r="J130" s="20">
        <v>0.20680272108843539</v>
      </c>
      <c r="K130" s="20">
        <v>0.28299319727891159</v>
      </c>
      <c r="L130" s="20">
        <v>0.2490706319702603</v>
      </c>
      <c r="M130" s="20">
        <v>0.39033457249070624</v>
      </c>
      <c r="N130" s="20">
        <v>0.36059479553903345</v>
      </c>
      <c r="O130" s="20">
        <v>0.53110047846889952</v>
      </c>
      <c r="P130" s="20">
        <v>0.24880382775119614</v>
      </c>
      <c r="Q130" s="20">
        <v>0.22009569377990429</v>
      </c>
      <c r="S130" s="73">
        <f>IFERROR(IF(VLOOKUP($A130,#REF!,7,FALSE)&gt;0,D130*VLOOKUP($A130,BASE_DADOS!$A:$O,12,0),0),0)</f>
        <v>0</v>
      </c>
      <c r="T130" s="73">
        <f>IFERROR(IF(VLOOKUP($A130,#REF!,7,FALSE)&gt;0,E130*VLOOKUP($A130,BASE_DADOS!$A:$O,12,0),0),0)</f>
        <v>0</v>
      </c>
      <c r="U130" s="73">
        <f>IFERROR(IF(VLOOKUP($A130,#REF!,7,FALSE)&gt;0,F130*VLOOKUP($A130,BASE_DADOS!$A:$O,12,0),0),0)</f>
        <v>0</v>
      </c>
      <c r="V130" s="73">
        <f>IFERROR(IF(VLOOKUP($A130,#REF!,7,FALSE)&gt;0,G130*VLOOKUP($A130,BASE_DADOS!$A:$O,12,0),0),0)</f>
        <v>0</v>
      </c>
      <c r="W130" s="73">
        <f>IFERROR(IF(VLOOKUP($A130,#REF!,7,FALSE)&gt;0,H130*VLOOKUP($A130,BASE_DADOS!$A:$O,12,0),0),0)</f>
        <v>0</v>
      </c>
      <c r="X130" s="73">
        <f>IFERROR(IF(VLOOKUP($A130,#REF!,7,FALSE)&gt;0,I130*VLOOKUP($A130,BASE_DADOS!$A:$O,12,0),0),0)</f>
        <v>0</v>
      </c>
      <c r="Y130" s="73">
        <f>IFERROR(IF(VLOOKUP($A130,#REF!,7,FALSE)&gt;0,J130*VLOOKUP($A130,BASE_DADOS!$A:$O,12,0),0),0)</f>
        <v>0</v>
      </c>
      <c r="Z130" s="73">
        <f>IFERROR(IF(VLOOKUP($A130,#REF!,7,FALSE)&gt;0,K130*VLOOKUP($A130,BASE_DADOS!$A:$O,12,0),0),0)</f>
        <v>0</v>
      </c>
      <c r="AA130" s="73">
        <f>IFERROR(IF(VLOOKUP($A130,#REF!,7,FALSE)&gt;0,L130*VLOOKUP($A130,BASE_DADOS!$A:$O,12,0),0),0)</f>
        <v>0</v>
      </c>
      <c r="AB130" s="73">
        <f>IFERROR(IF(VLOOKUP($A130,#REF!,7,FALSE)&gt;0,M130*VLOOKUP($A130,BASE_DADOS!$A:$O,12,0),0),0)</f>
        <v>0</v>
      </c>
      <c r="AC130" s="73">
        <f>IFERROR(IF(VLOOKUP($A130,#REF!,7,FALSE)&gt;0,N130*VLOOKUP($A130,BASE_DADOS!$A:$O,12,0),0),0)</f>
        <v>0</v>
      </c>
      <c r="AD130" s="73">
        <f>IFERROR(IF(VLOOKUP($A130,#REF!,7,FALSE)&gt;0,O130*VLOOKUP($A130,BASE_DADOS!$A:$O,12,0),0),0)</f>
        <v>0</v>
      </c>
      <c r="AE130" s="73">
        <f>IFERROR(IF(VLOOKUP($A130,#REF!,7,FALSE)&gt;0,P130*VLOOKUP($A130,BASE_DADOS!$A:$O,12,0),0),0)</f>
        <v>0</v>
      </c>
      <c r="AF130" s="73">
        <f>IFERROR(IF(VLOOKUP($A130,#REF!,7,FALSE)&gt;0,Q130*VLOOKUP($A130,BASE_DADOS!$A:$O,12,0),0),0)</f>
        <v>0</v>
      </c>
    </row>
    <row r="131" spans="1:32" ht="15.75" customHeight="1" x14ac:dyDescent="0.25">
      <c r="A131" s="69" t="str">
        <f t="shared" si="3"/>
        <v>SC4_JOINVILLENOVELA DA TARDE 1</v>
      </c>
      <c r="B131" s="10" t="s">
        <v>87</v>
      </c>
      <c r="C131" s="24" t="s">
        <v>27</v>
      </c>
      <c r="D131" s="20">
        <v>0.45036346470040417</v>
      </c>
      <c r="E131" s="20">
        <v>0.54963653529959589</v>
      </c>
      <c r="F131" s="20">
        <v>3.8643043424266263E-2</v>
      </c>
      <c r="G131" s="20">
        <v>0.16256675083826633</v>
      </c>
      <c r="H131" s="20">
        <v>0.18060241337914479</v>
      </c>
      <c r="I131" s="20">
        <v>0.20205064784534504</v>
      </c>
      <c r="J131" s="20">
        <v>0.1913041078500366</v>
      </c>
      <c r="K131" s="20">
        <v>0.22483303666294105</v>
      </c>
      <c r="L131" s="20">
        <v>0.30037464462757679</v>
      </c>
      <c r="M131" s="20">
        <v>0.39319247795769063</v>
      </c>
      <c r="N131" s="20">
        <v>0.30643287741473263</v>
      </c>
      <c r="O131" s="20">
        <v>0.46596796627213644</v>
      </c>
      <c r="P131" s="20">
        <v>0.31202421563268778</v>
      </c>
      <c r="Q131" s="20">
        <v>0.22200781809517575</v>
      </c>
      <c r="S131" s="73">
        <f>IFERROR(IF(VLOOKUP($A131,#REF!,7,FALSE)&gt;0,D131*VLOOKUP($A131,BASE_DADOS!$A:$O,12,0),0),0)</f>
        <v>0</v>
      </c>
      <c r="T131" s="73">
        <f>IFERROR(IF(VLOOKUP($A131,#REF!,7,FALSE)&gt;0,E131*VLOOKUP($A131,BASE_DADOS!$A:$O,12,0),0),0)</f>
        <v>0</v>
      </c>
      <c r="U131" s="73">
        <f>IFERROR(IF(VLOOKUP($A131,#REF!,7,FALSE)&gt;0,F131*VLOOKUP($A131,BASE_DADOS!$A:$O,12,0),0),0)</f>
        <v>0</v>
      </c>
      <c r="V131" s="73">
        <f>IFERROR(IF(VLOOKUP($A131,#REF!,7,FALSE)&gt;0,G131*VLOOKUP($A131,BASE_DADOS!$A:$O,12,0),0),0)</f>
        <v>0</v>
      </c>
      <c r="W131" s="73">
        <f>IFERROR(IF(VLOOKUP($A131,#REF!,7,FALSE)&gt;0,H131*VLOOKUP($A131,BASE_DADOS!$A:$O,12,0),0),0)</f>
        <v>0</v>
      </c>
      <c r="X131" s="73">
        <f>IFERROR(IF(VLOOKUP($A131,#REF!,7,FALSE)&gt;0,I131*VLOOKUP($A131,BASE_DADOS!$A:$O,12,0),0),0)</f>
        <v>0</v>
      </c>
      <c r="Y131" s="73">
        <f>IFERROR(IF(VLOOKUP($A131,#REF!,7,FALSE)&gt;0,J131*VLOOKUP($A131,BASE_DADOS!$A:$O,12,0),0),0)</f>
        <v>0</v>
      </c>
      <c r="Z131" s="73">
        <f>IFERROR(IF(VLOOKUP($A131,#REF!,7,FALSE)&gt;0,K131*VLOOKUP($A131,BASE_DADOS!$A:$O,12,0),0),0)</f>
        <v>0</v>
      </c>
      <c r="AA131" s="73">
        <f>IFERROR(IF(VLOOKUP($A131,#REF!,7,FALSE)&gt;0,L131*VLOOKUP($A131,BASE_DADOS!$A:$O,12,0),0),0)</f>
        <v>0</v>
      </c>
      <c r="AB131" s="73">
        <f>IFERROR(IF(VLOOKUP($A131,#REF!,7,FALSE)&gt;0,M131*VLOOKUP($A131,BASE_DADOS!$A:$O,12,0),0),0)</f>
        <v>0</v>
      </c>
      <c r="AC131" s="73">
        <f>IFERROR(IF(VLOOKUP($A131,#REF!,7,FALSE)&gt;0,N131*VLOOKUP($A131,BASE_DADOS!$A:$O,12,0),0),0)</f>
        <v>0</v>
      </c>
      <c r="AD131" s="73">
        <f>IFERROR(IF(VLOOKUP($A131,#REF!,7,FALSE)&gt;0,O131*VLOOKUP($A131,BASE_DADOS!$A:$O,12,0),0),0)</f>
        <v>0</v>
      </c>
      <c r="AE131" s="73">
        <f>IFERROR(IF(VLOOKUP($A131,#REF!,7,FALSE)&gt;0,P131*VLOOKUP($A131,BASE_DADOS!$A:$O,12,0),0),0)</f>
        <v>0</v>
      </c>
      <c r="AF131" s="73">
        <f>IFERROR(IF(VLOOKUP($A131,#REF!,7,FALSE)&gt;0,Q131*VLOOKUP($A131,BASE_DADOS!$A:$O,12,0),0),0)</f>
        <v>0</v>
      </c>
    </row>
    <row r="132" spans="1:32" ht="15.75" customHeight="1" x14ac:dyDescent="0.25">
      <c r="A132" s="69" t="str">
        <f t="shared" si="3"/>
        <v>SC4_JOINVILLECIDADE ALERTA NACIONAL</v>
      </c>
      <c r="B132" s="10" t="s">
        <v>87</v>
      </c>
      <c r="C132" s="24" t="s">
        <v>29</v>
      </c>
      <c r="D132" s="20">
        <v>0.45433789954337883</v>
      </c>
      <c r="E132" s="20">
        <v>0.54566210045662111</v>
      </c>
      <c r="F132" s="20">
        <v>8.8235294117647065E-2</v>
      </c>
      <c r="G132" s="20">
        <v>0.24264705882352947</v>
      </c>
      <c r="H132" s="20">
        <v>0.15563725490196079</v>
      </c>
      <c r="I132" s="20">
        <v>0.26102941176470584</v>
      </c>
      <c r="J132" s="20">
        <v>0.15686274509803924</v>
      </c>
      <c r="K132" s="20">
        <v>9.5588235294117641E-2</v>
      </c>
      <c r="L132" s="20">
        <v>0.4143835616438355</v>
      </c>
      <c r="M132" s="20">
        <v>0.39954337899543363</v>
      </c>
      <c r="N132" s="20">
        <v>0.18607305936073068</v>
      </c>
      <c r="O132" s="20">
        <v>0.32122905027932958</v>
      </c>
      <c r="P132" s="20">
        <v>0.45251396648044701</v>
      </c>
      <c r="Q132" s="20">
        <v>0.22625698324022345</v>
      </c>
      <c r="S132" s="73">
        <f>IFERROR(IF(VLOOKUP($A132,#REF!,7,FALSE)&gt;0,D132*VLOOKUP($A132,BASE_DADOS!$A:$O,12,0),0),0)</f>
        <v>0</v>
      </c>
      <c r="T132" s="73">
        <f>IFERROR(IF(VLOOKUP($A132,#REF!,7,FALSE)&gt;0,E132*VLOOKUP($A132,BASE_DADOS!$A:$O,12,0),0),0)</f>
        <v>0</v>
      </c>
      <c r="U132" s="73">
        <f>IFERROR(IF(VLOOKUP($A132,#REF!,7,FALSE)&gt;0,F132*VLOOKUP($A132,BASE_DADOS!$A:$O,12,0),0),0)</f>
        <v>0</v>
      </c>
      <c r="V132" s="73">
        <f>IFERROR(IF(VLOOKUP($A132,#REF!,7,FALSE)&gt;0,G132*VLOOKUP($A132,BASE_DADOS!$A:$O,12,0),0),0)</f>
        <v>0</v>
      </c>
      <c r="W132" s="73">
        <f>IFERROR(IF(VLOOKUP($A132,#REF!,7,FALSE)&gt;0,H132*VLOOKUP($A132,BASE_DADOS!$A:$O,12,0),0),0)</f>
        <v>0</v>
      </c>
      <c r="X132" s="73">
        <f>IFERROR(IF(VLOOKUP($A132,#REF!,7,FALSE)&gt;0,I132*VLOOKUP($A132,BASE_DADOS!$A:$O,12,0),0),0)</f>
        <v>0</v>
      </c>
      <c r="Y132" s="73">
        <f>IFERROR(IF(VLOOKUP($A132,#REF!,7,FALSE)&gt;0,J132*VLOOKUP($A132,BASE_DADOS!$A:$O,12,0),0),0)</f>
        <v>0</v>
      </c>
      <c r="Z132" s="73">
        <f>IFERROR(IF(VLOOKUP($A132,#REF!,7,FALSE)&gt;0,K132*VLOOKUP($A132,BASE_DADOS!$A:$O,12,0),0),0)</f>
        <v>0</v>
      </c>
      <c r="AA132" s="73">
        <f>IFERROR(IF(VLOOKUP($A132,#REF!,7,FALSE)&gt;0,L132*VLOOKUP($A132,BASE_DADOS!$A:$O,12,0),0),0)</f>
        <v>0</v>
      </c>
      <c r="AB132" s="73">
        <f>IFERROR(IF(VLOOKUP($A132,#REF!,7,FALSE)&gt;0,M132*VLOOKUP($A132,BASE_DADOS!$A:$O,12,0),0),0)</f>
        <v>0</v>
      </c>
      <c r="AC132" s="73">
        <f>IFERROR(IF(VLOOKUP($A132,#REF!,7,FALSE)&gt;0,N132*VLOOKUP($A132,BASE_DADOS!$A:$O,12,0),0),0)</f>
        <v>0</v>
      </c>
      <c r="AD132" s="73">
        <f>IFERROR(IF(VLOOKUP($A132,#REF!,7,FALSE)&gt;0,O132*VLOOKUP($A132,BASE_DADOS!$A:$O,12,0),0),0)</f>
        <v>0</v>
      </c>
      <c r="AE132" s="73">
        <f>IFERROR(IF(VLOOKUP($A132,#REF!,7,FALSE)&gt;0,P132*VLOOKUP($A132,BASE_DADOS!$A:$O,12,0),0),0)</f>
        <v>0</v>
      </c>
      <c r="AF132" s="73">
        <f>IFERROR(IF(VLOOKUP($A132,#REF!,7,FALSE)&gt;0,Q132*VLOOKUP($A132,BASE_DADOS!$A:$O,12,0),0),0)</f>
        <v>0</v>
      </c>
    </row>
    <row r="133" spans="1:32" ht="15.75" customHeight="1" x14ac:dyDescent="0.25">
      <c r="A133" s="69" t="str">
        <f t="shared" si="3"/>
        <v>SC4_JOINVILLECIDADE ALERTA SC</v>
      </c>
      <c r="B133" s="10" t="s">
        <v>87</v>
      </c>
      <c r="C133" s="24" t="s">
        <v>31</v>
      </c>
      <c r="D133" s="20">
        <v>0.54400670578373855</v>
      </c>
      <c r="E133" s="20">
        <v>0.45599329421626134</v>
      </c>
      <c r="F133" s="20">
        <v>0.10890233362143474</v>
      </c>
      <c r="G133" s="20">
        <v>0.20051858254105442</v>
      </c>
      <c r="H133" s="20">
        <v>0.19878997407087295</v>
      </c>
      <c r="I133" s="20">
        <v>0.21261884183232488</v>
      </c>
      <c r="J133" s="20">
        <v>0.12273120138288678</v>
      </c>
      <c r="K133" s="20">
        <v>0.15643906655142611</v>
      </c>
      <c r="L133" s="20">
        <v>0.28499580888516329</v>
      </c>
      <c r="M133" s="20">
        <v>0.437552388935457</v>
      </c>
      <c r="N133" s="20">
        <v>0.27745180217937959</v>
      </c>
      <c r="O133" s="20">
        <v>0.43673469387755104</v>
      </c>
      <c r="P133" s="20">
        <v>0.3714285714285715</v>
      </c>
      <c r="Q133" s="20">
        <v>0.19183673469387752</v>
      </c>
      <c r="S133" s="73">
        <f>IFERROR(IF(VLOOKUP($A133,#REF!,7,FALSE)&gt;0,D133*VLOOKUP($A133,BASE_DADOS!$A:$O,12,0),0),0)</f>
        <v>0</v>
      </c>
      <c r="T133" s="73">
        <f>IFERROR(IF(VLOOKUP($A133,#REF!,7,FALSE)&gt;0,E133*VLOOKUP($A133,BASE_DADOS!$A:$O,12,0),0),0)</f>
        <v>0</v>
      </c>
      <c r="U133" s="73">
        <f>IFERROR(IF(VLOOKUP($A133,#REF!,7,FALSE)&gt;0,F133*VLOOKUP($A133,BASE_DADOS!$A:$O,12,0),0),0)</f>
        <v>0</v>
      </c>
      <c r="V133" s="73">
        <f>IFERROR(IF(VLOOKUP($A133,#REF!,7,FALSE)&gt;0,G133*VLOOKUP($A133,BASE_DADOS!$A:$O,12,0),0),0)</f>
        <v>0</v>
      </c>
      <c r="W133" s="73">
        <f>IFERROR(IF(VLOOKUP($A133,#REF!,7,FALSE)&gt;0,H133*VLOOKUP($A133,BASE_DADOS!$A:$O,12,0),0),0)</f>
        <v>0</v>
      </c>
      <c r="X133" s="73">
        <f>IFERROR(IF(VLOOKUP($A133,#REF!,7,FALSE)&gt;0,I133*VLOOKUP($A133,BASE_DADOS!$A:$O,12,0),0),0)</f>
        <v>0</v>
      </c>
      <c r="Y133" s="73">
        <f>IFERROR(IF(VLOOKUP($A133,#REF!,7,FALSE)&gt;0,J133*VLOOKUP($A133,BASE_DADOS!$A:$O,12,0),0),0)</f>
        <v>0</v>
      </c>
      <c r="Z133" s="73">
        <f>IFERROR(IF(VLOOKUP($A133,#REF!,7,FALSE)&gt;0,K133*VLOOKUP($A133,BASE_DADOS!$A:$O,12,0),0),0)</f>
        <v>0</v>
      </c>
      <c r="AA133" s="73">
        <f>IFERROR(IF(VLOOKUP($A133,#REF!,7,FALSE)&gt;0,L133*VLOOKUP($A133,BASE_DADOS!$A:$O,12,0),0),0)</f>
        <v>0</v>
      </c>
      <c r="AB133" s="73">
        <f>IFERROR(IF(VLOOKUP($A133,#REF!,7,FALSE)&gt;0,M133*VLOOKUP($A133,BASE_DADOS!$A:$O,12,0),0),0)</f>
        <v>0</v>
      </c>
      <c r="AC133" s="73">
        <f>IFERROR(IF(VLOOKUP($A133,#REF!,7,FALSE)&gt;0,N133*VLOOKUP($A133,BASE_DADOS!$A:$O,12,0),0),0)</f>
        <v>0</v>
      </c>
      <c r="AD133" s="73">
        <f>IFERROR(IF(VLOOKUP($A133,#REF!,7,FALSE)&gt;0,O133*VLOOKUP($A133,BASE_DADOS!$A:$O,12,0),0),0)</f>
        <v>0</v>
      </c>
      <c r="AE133" s="73">
        <f>IFERROR(IF(VLOOKUP($A133,#REF!,7,FALSE)&gt;0,P133*VLOOKUP($A133,BASE_DADOS!$A:$O,12,0),0),0)</f>
        <v>0</v>
      </c>
      <c r="AF133" s="73">
        <f>IFERROR(IF(VLOOKUP($A133,#REF!,7,FALSE)&gt;0,Q133*VLOOKUP($A133,BASE_DADOS!$A:$O,12,0),0),0)</f>
        <v>0</v>
      </c>
    </row>
    <row r="134" spans="1:32" ht="15.75" customHeight="1" x14ac:dyDescent="0.25">
      <c r="A134" s="69" t="str">
        <f t="shared" si="3"/>
        <v>SC4_JOINVILLEND NOTÍCIAS</v>
      </c>
      <c r="B134" s="10" t="s">
        <v>87</v>
      </c>
      <c r="C134" s="24" t="s">
        <v>33</v>
      </c>
      <c r="D134" s="20">
        <v>0.5908663592416854</v>
      </c>
      <c r="E134" s="20">
        <v>0.40913364075831465</v>
      </c>
      <c r="F134" s="20">
        <v>2.5282061253284274E-2</v>
      </c>
      <c r="G134" s="20">
        <v>0.17709408356890374</v>
      </c>
      <c r="H134" s="20">
        <v>0.1628900621706377</v>
      </c>
      <c r="I134" s="20">
        <v>0.15505765865478097</v>
      </c>
      <c r="J134" s="20">
        <v>0.2795036320216176</v>
      </c>
      <c r="K134" s="20">
        <v>0.20017250233077571</v>
      </c>
      <c r="L134" s="20">
        <v>0.20935641248412751</v>
      </c>
      <c r="M134" s="20">
        <v>0.51028537058076595</v>
      </c>
      <c r="N134" s="20">
        <v>0.28035821693510654</v>
      </c>
      <c r="O134" s="20">
        <v>0.42735654820517416</v>
      </c>
      <c r="P134" s="20">
        <v>0.49350998120132483</v>
      </c>
      <c r="Q134" s="20">
        <v>7.9133470593501024E-2</v>
      </c>
      <c r="S134" s="73">
        <f>IFERROR(IF(VLOOKUP($A134,#REF!,7,FALSE)&gt;0,D134*VLOOKUP($A134,BASE_DADOS!$A:$O,12,0),0),0)</f>
        <v>0</v>
      </c>
      <c r="T134" s="73">
        <f>IFERROR(IF(VLOOKUP($A134,#REF!,7,FALSE)&gt;0,E134*VLOOKUP($A134,BASE_DADOS!$A:$O,12,0),0),0)</f>
        <v>0</v>
      </c>
      <c r="U134" s="73">
        <f>IFERROR(IF(VLOOKUP($A134,#REF!,7,FALSE)&gt;0,F134*VLOOKUP($A134,BASE_DADOS!$A:$O,12,0),0),0)</f>
        <v>0</v>
      </c>
      <c r="V134" s="73">
        <f>IFERROR(IF(VLOOKUP($A134,#REF!,7,FALSE)&gt;0,G134*VLOOKUP($A134,BASE_DADOS!$A:$O,12,0),0),0)</f>
        <v>0</v>
      </c>
      <c r="W134" s="73">
        <f>IFERROR(IF(VLOOKUP($A134,#REF!,7,FALSE)&gt;0,H134*VLOOKUP($A134,BASE_DADOS!$A:$O,12,0),0),0)</f>
        <v>0</v>
      </c>
      <c r="X134" s="73">
        <f>IFERROR(IF(VLOOKUP($A134,#REF!,7,FALSE)&gt;0,I134*VLOOKUP($A134,BASE_DADOS!$A:$O,12,0),0),0)</f>
        <v>0</v>
      </c>
      <c r="Y134" s="73">
        <f>IFERROR(IF(VLOOKUP($A134,#REF!,7,FALSE)&gt;0,J134*VLOOKUP($A134,BASE_DADOS!$A:$O,12,0),0),0)</f>
        <v>0</v>
      </c>
      <c r="Z134" s="73">
        <f>IFERROR(IF(VLOOKUP($A134,#REF!,7,FALSE)&gt;0,K134*VLOOKUP($A134,BASE_DADOS!$A:$O,12,0),0),0)</f>
        <v>0</v>
      </c>
      <c r="AA134" s="73">
        <f>IFERROR(IF(VLOOKUP($A134,#REF!,7,FALSE)&gt;0,L134*VLOOKUP($A134,BASE_DADOS!$A:$O,12,0),0),0)</f>
        <v>0</v>
      </c>
      <c r="AB134" s="73">
        <f>IFERROR(IF(VLOOKUP($A134,#REF!,7,FALSE)&gt;0,M134*VLOOKUP($A134,BASE_DADOS!$A:$O,12,0),0),0)</f>
        <v>0</v>
      </c>
      <c r="AC134" s="73">
        <f>IFERROR(IF(VLOOKUP($A134,#REF!,7,FALSE)&gt;0,N134*VLOOKUP($A134,BASE_DADOS!$A:$O,12,0),0),0)</f>
        <v>0</v>
      </c>
      <c r="AD134" s="73">
        <f>IFERROR(IF(VLOOKUP($A134,#REF!,7,FALSE)&gt;0,O134*VLOOKUP($A134,BASE_DADOS!$A:$O,12,0),0),0)</f>
        <v>0</v>
      </c>
      <c r="AE134" s="73">
        <f>IFERROR(IF(VLOOKUP($A134,#REF!,7,FALSE)&gt;0,P134*VLOOKUP($A134,BASE_DADOS!$A:$O,12,0),0),0)</f>
        <v>0</v>
      </c>
      <c r="AF134" s="73">
        <f>IFERROR(IF(VLOOKUP($A134,#REF!,7,FALSE)&gt;0,Q134*VLOOKUP($A134,BASE_DADOS!$A:$O,12,0),0),0)</f>
        <v>0</v>
      </c>
    </row>
    <row r="135" spans="1:32" ht="15.75" customHeight="1" x14ac:dyDescent="0.25">
      <c r="A135" s="69" t="str">
        <f t="shared" si="3"/>
        <v>SC4_JOINVILLEJORNAL DA RECORD</v>
      </c>
      <c r="B135" s="10" t="s">
        <v>87</v>
      </c>
      <c r="C135" s="24" t="s">
        <v>35</v>
      </c>
      <c r="D135" s="20">
        <v>0.57398722533670932</v>
      </c>
      <c r="E135" s="20">
        <v>0.42601277466329068</v>
      </c>
      <c r="F135" s="20">
        <v>5.2793037765060141E-2</v>
      </c>
      <c r="G135" s="20">
        <v>0.16216778790719638</v>
      </c>
      <c r="H135" s="20">
        <v>0.15932698362754316</v>
      </c>
      <c r="I135" s="20">
        <v>0.17586749880914551</v>
      </c>
      <c r="J135" s="20">
        <v>0.22709414204218367</v>
      </c>
      <c r="K135" s="20">
        <v>0.22275054984887116</v>
      </c>
      <c r="L135" s="20">
        <v>0.26047593365961608</v>
      </c>
      <c r="M135" s="20">
        <v>0.49585552372855657</v>
      </c>
      <c r="N135" s="20">
        <v>0.24366854261182749</v>
      </c>
      <c r="O135" s="20">
        <v>0.4142384329287061</v>
      </c>
      <c r="P135" s="20">
        <v>0.46034583185670341</v>
      </c>
      <c r="Q135" s="20">
        <v>0.1254157352145906</v>
      </c>
      <c r="S135" s="73">
        <f>IFERROR(IF(VLOOKUP($A135,#REF!,7,FALSE)&gt;0,D135*VLOOKUP($A135,BASE_DADOS!$A:$O,12,0),0),0)</f>
        <v>0</v>
      </c>
      <c r="T135" s="73">
        <f>IFERROR(IF(VLOOKUP($A135,#REF!,7,FALSE)&gt;0,E135*VLOOKUP($A135,BASE_DADOS!$A:$O,12,0),0),0)</f>
        <v>0</v>
      </c>
      <c r="U135" s="73">
        <f>IFERROR(IF(VLOOKUP($A135,#REF!,7,FALSE)&gt;0,F135*VLOOKUP($A135,BASE_DADOS!$A:$O,12,0),0),0)</f>
        <v>0</v>
      </c>
      <c r="V135" s="73">
        <f>IFERROR(IF(VLOOKUP($A135,#REF!,7,FALSE)&gt;0,G135*VLOOKUP($A135,BASE_DADOS!$A:$O,12,0),0),0)</f>
        <v>0</v>
      </c>
      <c r="W135" s="73">
        <f>IFERROR(IF(VLOOKUP($A135,#REF!,7,FALSE)&gt;0,H135*VLOOKUP($A135,BASE_DADOS!$A:$O,12,0),0),0)</f>
        <v>0</v>
      </c>
      <c r="X135" s="73">
        <f>IFERROR(IF(VLOOKUP($A135,#REF!,7,FALSE)&gt;0,I135*VLOOKUP($A135,BASE_DADOS!$A:$O,12,0),0),0)</f>
        <v>0</v>
      </c>
      <c r="Y135" s="73">
        <f>IFERROR(IF(VLOOKUP($A135,#REF!,7,FALSE)&gt;0,J135*VLOOKUP($A135,BASE_DADOS!$A:$O,12,0),0),0)</f>
        <v>0</v>
      </c>
      <c r="Z135" s="73">
        <f>IFERROR(IF(VLOOKUP($A135,#REF!,7,FALSE)&gt;0,K135*VLOOKUP($A135,BASE_DADOS!$A:$O,12,0),0),0)</f>
        <v>0</v>
      </c>
      <c r="AA135" s="73">
        <f>IFERROR(IF(VLOOKUP($A135,#REF!,7,FALSE)&gt;0,L135*VLOOKUP($A135,BASE_DADOS!$A:$O,12,0),0),0)</f>
        <v>0</v>
      </c>
      <c r="AB135" s="73">
        <f>IFERROR(IF(VLOOKUP($A135,#REF!,7,FALSE)&gt;0,M135*VLOOKUP($A135,BASE_DADOS!$A:$O,12,0),0),0)</f>
        <v>0</v>
      </c>
      <c r="AC135" s="73">
        <f>IFERROR(IF(VLOOKUP($A135,#REF!,7,FALSE)&gt;0,N135*VLOOKUP($A135,BASE_DADOS!$A:$O,12,0),0),0)</f>
        <v>0</v>
      </c>
      <c r="AD135" s="73">
        <f>IFERROR(IF(VLOOKUP($A135,#REF!,7,FALSE)&gt;0,O135*VLOOKUP($A135,BASE_DADOS!$A:$O,12,0),0),0)</f>
        <v>0</v>
      </c>
      <c r="AE135" s="73">
        <f>IFERROR(IF(VLOOKUP($A135,#REF!,7,FALSE)&gt;0,P135*VLOOKUP($A135,BASE_DADOS!$A:$O,12,0),0),0)</f>
        <v>0</v>
      </c>
      <c r="AF135" s="73">
        <f>IFERROR(IF(VLOOKUP($A135,#REF!,7,FALSE)&gt;0,Q135*VLOOKUP($A135,BASE_DADOS!$A:$O,12,0),0),0)</f>
        <v>0</v>
      </c>
    </row>
    <row r="136" spans="1:32" ht="15.75" customHeight="1" x14ac:dyDescent="0.25">
      <c r="A136" s="69" t="str">
        <f t="shared" si="3"/>
        <v>SC4_JOINVILLENOVELA 3</v>
      </c>
      <c r="B136" s="10" t="s">
        <v>87</v>
      </c>
      <c r="C136" s="24" t="s">
        <v>37</v>
      </c>
      <c r="D136" s="20">
        <v>0.55667801416415275</v>
      </c>
      <c r="E136" s="20">
        <v>0.44332198583584731</v>
      </c>
      <c r="F136" s="20">
        <v>7.1950772010048625E-2</v>
      </c>
      <c r="G136" s="20">
        <v>0.1581292645311615</v>
      </c>
      <c r="H136" s="20">
        <v>0.21329648419156386</v>
      </c>
      <c r="I136" s="20">
        <v>0.17859003276904889</v>
      </c>
      <c r="J136" s="20">
        <v>0.19910212293140581</v>
      </c>
      <c r="K136" s="20">
        <v>0.1789313235667713</v>
      </c>
      <c r="L136" s="20">
        <v>0.30540350226117241</v>
      </c>
      <c r="M136" s="20">
        <v>0.44413439052995568</v>
      </c>
      <c r="N136" s="20">
        <v>0.25046210720887191</v>
      </c>
      <c r="O136" s="20">
        <v>0.41336612907734038</v>
      </c>
      <c r="P136" s="20">
        <v>0.4256924839980995</v>
      </c>
      <c r="Q136" s="20">
        <v>0.16094138692456006</v>
      </c>
      <c r="S136" s="73">
        <f>IFERROR(IF(VLOOKUP($A136,#REF!,7,FALSE)&gt;0,D136*VLOOKUP($A136,BASE_DADOS!$A:$O,12,0),0),0)</f>
        <v>0</v>
      </c>
      <c r="T136" s="73">
        <f>IFERROR(IF(VLOOKUP($A136,#REF!,7,FALSE)&gt;0,E136*VLOOKUP($A136,BASE_DADOS!$A:$O,12,0),0),0)</f>
        <v>0</v>
      </c>
      <c r="U136" s="73">
        <f>IFERROR(IF(VLOOKUP($A136,#REF!,7,FALSE)&gt;0,F136*VLOOKUP($A136,BASE_DADOS!$A:$O,12,0),0),0)</f>
        <v>0</v>
      </c>
      <c r="V136" s="73">
        <f>IFERROR(IF(VLOOKUP($A136,#REF!,7,FALSE)&gt;0,G136*VLOOKUP($A136,BASE_DADOS!$A:$O,12,0),0),0)</f>
        <v>0</v>
      </c>
      <c r="W136" s="73">
        <f>IFERROR(IF(VLOOKUP($A136,#REF!,7,FALSE)&gt;0,H136*VLOOKUP($A136,BASE_DADOS!$A:$O,12,0),0),0)</f>
        <v>0</v>
      </c>
      <c r="X136" s="73">
        <f>IFERROR(IF(VLOOKUP($A136,#REF!,7,FALSE)&gt;0,I136*VLOOKUP($A136,BASE_DADOS!$A:$O,12,0),0),0)</f>
        <v>0</v>
      </c>
      <c r="Y136" s="73">
        <f>IFERROR(IF(VLOOKUP($A136,#REF!,7,FALSE)&gt;0,J136*VLOOKUP($A136,BASE_DADOS!$A:$O,12,0),0),0)</f>
        <v>0</v>
      </c>
      <c r="Z136" s="73">
        <f>IFERROR(IF(VLOOKUP($A136,#REF!,7,FALSE)&gt;0,K136*VLOOKUP($A136,BASE_DADOS!$A:$O,12,0),0),0)</f>
        <v>0</v>
      </c>
      <c r="AA136" s="73">
        <f>IFERROR(IF(VLOOKUP($A136,#REF!,7,FALSE)&gt;0,L136*VLOOKUP($A136,BASE_DADOS!$A:$O,12,0),0),0)</f>
        <v>0</v>
      </c>
      <c r="AB136" s="73">
        <f>IFERROR(IF(VLOOKUP($A136,#REF!,7,FALSE)&gt;0,M136*VLOOKUP($A136,BASE_DADOS!$A:$O,12,0),0),0)</f>
        <v>0</v>
      </c>
      <c r="AC136" s="73">
        <f>IFERROR(IF(VLOOKUP($A136,#REF!,7,FALSE)&gt;0,N136*VLOOKUP($A136,BASE_DADOS!$A:$O,12,0),0),0)</f>
        <v>0</v>
      </c>
      <c r="AD136" s="73">
        <f>IFERROR(IF(VLOOKUP($A136,#REF!,7,FALSE)&gt;0,O136*VLOOKUP($A136,BASE_DADOS!$A:$O,12,0),0),0)</f>
        <v>0</v>
      </c>
      <c r="AE136" s="73">
        <f>IFERROR(IF(VLOOKUP($A136,#REF!,7,FALSE)&gt;0,P136*VLOOKUP($A136,BASE_DADOS!$A:$O,12,0),0),0)</f>
        <v>0</v>
      </c>
      <c r="AF136" s="73">
        <f>IFERROR(IF(VLOOKUP($A136,#REF!,7,FALSE)&gt;0,Q136*VLOOKUP($A136,BASE_DADOS!$A:$O,12,0),0),0)</f>
        <v>0</v>
      </c>
    </row>
    <row r="137" spans="1:32" ht="15.75" customHeight="1" x14ac:dyDescent="0.25">
      <c r="A137" s="69" t="str">
        <f t="shared" si="3"/>
        <v>SC4_JOINVILLENOVELA 22HS</v>
      </c>
      <c r="B137" s="10" t="s">
        <v>87</v>
      </c>
      <c r="C137" s="24" t="s">
        <v>39</v>
      </c>
      <c r="D137" s="20">
        <v>0.56293981999878095</v>
      </c>
      <c r="E137" s="20">
        <v>0.43706018000121905</v>
      </c>
      <c r="F137" s="20">
        <v>7.4266985888153378E-2</v>
      </c>
      <c r="G137" s="20">
        <v>0.15390432713835495</v>
      </c>
      <c r="H137" s="20">
        <v>0.22390286402513099</v>
      </c>
      <c r="I137" s="20">
        <v>0.18077979904663916</v>
      </c>
      <c r="J137" s="20">
        <v>0.19607773024829506</v>
      </c>
      <c r="K137" s="20">
        <v>0.17106829365342635</v>
      </c>
      <c r="L137" s="20">
        <v>0.30818122936093095</v>
      </c>
      <c r="M137" s="20">
        <v>0.44933323636835554</v>
      </c>
      <c r="N137" s="20">
        <v>0.2424855342707134</v>
      </c>
      <c r="O137" s="20">
        <v>0.4160515109809062</v>
      </c>
      <c r="P137" s="20">
        <v>0.4267136670530155</v>
      </c>
      <c r="Q137" s="20">
        <v>0.15723482196607821</v>
      </c>
      <c r="S137" s="73">
        <f>IFERROR(IF(VLOOKUP($A137,#REF!,7,FALSE)&gt;0,D137*VLOOKUP($A137,BASE_DADOS!$A:$O,12,0),0),0)</f>
        <v>0</v>
      </c>
      <c r="T137" s="73">
        <f>IFERROR(IF(VLOOKUP($A137,#REF!,7,FALSE)&gt;0,E137*VLOOKUP($A137,BASE_DADOS!$A:$O,12,0),0),0)</f>
        <v>0</v>
      </c>
      <c r="U137" s="73">
        <f>IFERROR(IF(VLOOKUP($A137,#REF!,7,FALSE)&gt;0,F137*VLOOKUP($A137,BASE_DADOS!$A:$O,12,0),0),0)</f>
        <v>0</v>
      </c>
      <c r="V137" s="73">
        <f>IFERROR(IF(VLOOKUP($A137,#REF!,7,FALSE)&gt;0,G137*VLOOKUP($A137,BASE_DADOS!$A:$O,12,0),0),0)</f>
        <v>0</v>
      </c>
      <c r="W137" s="73">
        <f>IFERROR(IF(VLOOKUP($A137,#REF!,7,FALSE)&gt;0,H137*VLOOKUP($A137,BASE_DADOS!$A:$O,12,0),0),0)</f>
        <v>0</v>
      </c>
      <c r="X137" s="73">
        <f>IFERROR(IF(VLOOKUP($A137,#REF!,7,FALSE)&gt;0,I137*VLOOKUP($A137,BASE_DADOS!$A:$O,12,0),0),0)</f>
        <v>0</v>
      </c>
      <c r="Y137" s="73">
        <f>IFERROR(IF(VLOOKUP($A137,#REF!,7,FALSE)&gt;0,J137*VLOOKUP($A137,BASE_DADOS!$A:$O,12,0),0),0)</f>
        <v>0</v>
      </c>
      <c r="Z137" s="73">
        <f>IFERROR(IF(VLOOKUP($A137,#REF!,7,FALSE)&gt;0,K137*VLOOKUP($A137,BASE_DADOS!$A:$O,12,0),0),0)</f>
        <v>0</v>
      </c>
      <c r="AA137" s="73">
        <f>IFERROR(IF(VLOOKUP($A137,#REF!,7,FALSE)&gt;0,L137*VLOOKUP($A137,BASE_DADOS!$A:$O,12,0),0),0)</f>
        <v>0</v>
      </c>
      <c r="AB137" s="73">
        <f>IFERROR(IF(VLOOKUP($A137,#REF!,7,FALSE)&gt;0,M137*VLOOKUP($A137,BASE_DADOS!$A:$O,12,0),0),0)</f>
        <v>0</v>
      </c>
      <c r="AC137" s="73">
        <f>IFERROR(IF(VLOOKUP($A137,#REF!,7,FALSE)&gt;0,N137*VLOOKUP($A137,BASE_DADOS!$A:$O,12,0),0),0)</f>
        <v>0</v>
      </c>
      <c r="AD137" s="73">
        <f>IFERROR(IF(VLOOKUP($A137,#REF!,7,FALSE)&gt;0,O137*VLOOKUP($A137,BASE_DADOS!$A:$O,12,0),0),0)</f>
        <v>0</v>
      </c>
      <c r="AE137" s="73">
        <f>IFERROR(IF(VLOOKUP($A137,#REF!,7,FALSE)&gt;0,P137*VLOOKUP($A137,BASE_DADOS!$A:$O,12,0),0),0)</f>
        <v>0</v>
      </c>
      <c r="AF137" s="73">
        <f>IFERROR(IF(VLOOKUP($A137,#REF!,7,FALSE)&gt;0,Q137*VLOOKUP($A137,BASE_DADOS!$A:$O,12,0),0),0)</f>
        <v>0</v>
      </c>
    </row>
    <row r="138" spans="1:32" ht="15.75" customHeight="1" x14ac:dyDescent="0.25">
      <c r="A138" s="69" t="str">
        <f t="shared" si="3"/>
        <v>SC4_JOINVILLEREALITY SHOW 1</v>
      </c>
      <c r="B138" s="10" t="s">
        <v>87</v>
      </c>
      <c r="C138" s="24" t="s">
        <v>41</v>
      </c>
      <c r="D138" s="20">
        <v>0.54351442370313763</v>
      </c>
      <c r="E138" s="20">
        <v>0.45648557629686248</v>
      </c>
      <c r="F138" s="20">
        <v>7.1356992598663072E-2</v>
      </c>
      <c r="G138" s="20">
        <v>0.15544502982033478</v>
      </c>
      <c r="H138" s="20">
        <v>0.22855589759952372</v>
      </c>
      <c r="I138" s="20">
        <v>0.19722619508039363</v>
      </c>
      <c r="J138" s="20">
        <v>0.18892148085582716</v>
      </c>
      <c r="K138" s="20">
        <v>0.15849440404525755</v>
      </c>
      <c r="L138" s="20">
        <v>0.2879717569869763</v>
      </c>
      <c r="M138" s="20">
        <v>0.47986922338032545</v>
      </c>
      <c r="N138" s="20">
        <v>0.23215901963269825</v>
      </c>
      <c r="O138" s="20">
        <v>0.36987851090374468</v>
      </c>
      <c r="P138" s="20">
        <v>0.44846908024292653</v>
      </c>
      <c r="Q138" s="20">
        <v>0.18165240885332878</v>
      </c>
      <c r="S138" s="73">
        <f>IFERROR(IF(VLOOKUP($A138,#REF!,7,FALSE)&gt;0,D138*VLOOKUP($A138,BASE_DADOS!$A:$O,12,0),0),0)</f>
        <v>0</v>
      </c>
      <c r="T138" s="73">
        <f>IFERROR(IF(VLOOKUP($A138,#REF!,7,FALSE)&gt;0,E138*VLOOKUP($A138,BASE_DADOS!$A:$O,12,0),0),0)</f>
        <v>0</v>
      </c>
      <c r="U138" s="73">
        <f>IFERROR(IF(VLOOKUP($A138,#REF!,7,FALSE)&gt;0,F138*VLOOKUP($A138,BASE_DADOS!$A:$O,12,0),0),0)</f>
        <v>0</v>
      </c>
      <c r="V138" s="73">
        <f>IFERROR(IF(VLOOKUP($A138,#REF!,7,FALSE)&gt;0,G138*VLOOKUP($A138,BASE_DADOS!$A:$O,12,0),0),0)</f>
        <v>0</v>
      </c>
      <c r="W138" s="73">
        <f>IFERROR(IF(VLOOKUP($A138,#REF!,7,FALSE)&gt;0,H138*VLOOKUP($A138,BASE_DADOS!$A:$O,12,0),0),0)</f>
        <v>0</v>
      </c>
      <c r="X138" s="73">
        <f>IFERROR(IF(VLOOKUP($A138,#REF!,7,FALSE)&gt;0,I138*VLOOKUP($A138,BASE_DADOS!$A:$O,12,0),0),0)</f>
        <v>0</v>
      </c>
      <c r="Y138" s="73">
        <f>IFERROR(IF(VLOOKUP($A138,#REF!,7,FALSE)&gt;0,J138*VLOOKUP($A138,BASE_DADOS!$A:$O,12,0),0),0)</f>
        <v>0</v>
      </c>
      <c r="Z138" s="73">
        <f>IFERROR(IF(VLOOKUP($A138,#REF!,7,FALSE)&gt;0,K138*VLOOKUP($A138,BASE_DADOS!$A:$O,12,0),0),0)</f>
        <v>0</v>
      </c>
      <c r="AA138" s="73">
        <f>IFERROR(IF(VLOOKUP($A138,#REF!,7,FALSE)&gt;0,L138*VLOOKUP($A138,BASE_DADOS!$A:$O,12,0),0),0)</f>
        <v>0</v>
      </c>
      <c r="AB138" s="73">
        <f>IFERROR(IF(VLOOKUP($A138,#REF!,7,FALSE)&gt;0,M138*VLOOKUP($A138,BASE_DADOS!$A:$O,12,0),0),0)</f>
        <v>0</v>
      </c>
      <c r="AC138" s="73">
        <f>IFERROR(IF(VLOOKUP($A138,#REF!,7,FALSE)&gt;0,N138*VLOOKUP($A138,BASE_DADOS!$A:$O,12,0),0),0)</f>
        <v>0</v>
      </c>
      <c r="AD138" s="73">
        <f>IFERROR(IF(VLOOKUP($A138,#REF!,7,FALSE)&gt;0,O138*VLOOKUP($A138,BASE_DADOS!$A:$O,12,0),0),0)</f>
        <v>0</v>
      </c>
      <c r="AE138" s="73">
        <f>IFERROR(IF(VLOOKUP($A138,#REF!,7,FALSE)&gt;0,P138*VLOOKUP($A138,BASE_DADOS!$A:$O,12,0),0),0)</f>
        <v>0</v>
      </c>
      <c r="AF138" s="73">
        <f>IFERROR(IF(VLOOKUP($A138,#REF!,7,FALSE)&gt;0,Q138*VLOOKUP($A138,BASE_DADOS!$A:$O,12,0),0),0)</f>
        <v>0</v>
      </c>
    </row>
    <row r="139" spans="1:32" ht="15.75" customHeight="1" x14ac:dyDescent="0.25">
      <c r="A139" s="69" t="str">
        <f t="shared" si="3"/>
        <v>SC4_JOINVILLEREALITY SHOW 2</v>
      </c>
      <c r="B139" s="10" t="s">
        <v>87</v>
      </c>
      <c r="C139" s="24" t="s">
        <v>115</v>
      </c>
      <c r="D139" s="20">
        <v>0.54351442370313763</v>
      </c>
      <c r="E139" s="20">
        <v>0.45648557629686248</v>
      </c>
      <c r="F139" s="20">
        <v>7.1356992598663072E-2</v>
      </c>
      <c r="G139" s="20">
        <v>0.15544502982033478</v>
      </c>
      <c r="H139" s="20">
        <v>0.22855589759952372</v>
      </c>
      <c r="I139" s="20">
        <v>0.19722619508039363</v>
      </c>
      <c r="J139" s="20">
        <v>0.18892148085582716</v>
      </c>
      <c r="K139" s="20">
        <v>0.15849440404525755</v>
      </c>
      <c r="L139" s="20">
        <v>0.2879717569869763</v>
      </c>
      <c r="M139" s="20">
        <v>0.47986922338032545</v>
      </c>
      <c r="N139" s="20">
        <v>0.23215901963269825</v>
      </c>
      <c r="O139" s="20">
        <v>0.36987851090374468</v>
      </c>
      <c r="P139" s="20">
        <v>0.44846908024292653</v>
      </c>
      <c r="Q139" s="20">
        <v>0.18165240885332878</v>
      </c>
      <c r="R139" s="10"/>
      <c r="S139" s="73">
        <f>IFERROR(IF(VLOOKUP($A139,#REF!,7,FALSE)&gt;0,D139*VLOOKUP($A139,BASE_DADOS!$A:$O,12,0),0),0)</f>
        <v>0</v>
      </c>
      <c r="T139" s="73">
        <f>IFERROR(IF(VLOOKUP($A139,#REF!,7,FALSE)&gt;0,E139*VLOOKUP($A139,BASE_DADOS!$A:$O,12,0),0),0)</f>
        <v>0</v>
      </c>
      <c r="U139" s="73">
        <f>IFERROR(IF(VLOOKUP($A139,#REF!,7,FALSE)&gt;0,F139*VLOOKUP($A139,BASE_DADOS!$A:$O,12,0),0),0)</f>
        <v>0</v>
      </c>
      <c r="V139" s="73">
        <f>IFERROR(IF(VLOOKUP($A139,#REF!,7,FALSE)&gt;0,G139*VLOOKUP($A139,BASE_DADOS!$A:$O,12,0),0),0)</f>
        <v>0</v>
      </c>
      <c r="W139" s="73">
        <f>IFERROR(IF(VLOOKUP($A139,#REF!,7,FALSE)&gt;0,H139*VLOOKUP($A139,BASE_DADOS!$A:$O,12,0),0),0)</f>
        <v>0</v>
      </c>
      <c r="X139" s="73">
        <f>IFERROR(IF(VLOOKUP($A139,#REF!,7,FALSE)&gt;0,I139*VLOOKUP($A139,BASE_DADOS!$A:$O,12,0),0),0)</f>
        <v>0</v>
      </c>
      <c r="Y139" s="73">
        <f>IFERROR(IF(VLOOKUP($A139,#REF!,7,FALSE)&gt;0,J139*VLOOKUP($A139,BASE_DADOS!$A:$O,12,0),0),0)</f>
        <v>0</v>
      </c>
      <c r="Z139" s="73">
        <f>IFERROR(IF(VLOOKUP($A139,#REF!,7,FALSE)&gt;0,K139*VLOOKUP($A139,BASE_DADOS!$A:$O,12,0),0),0)</f>
        <v>0</v>
      </c>
      <c r="AA139" s="73">
        <f>IFERROR(IF(VLOOKUP($A139,#REF!,7,FALSE)&gt;0,L139*VLOOKUP($A139,BASE_DADOS!$A:$O,12,0),0),0)</f>
        <v>0</v>
      </c>
      <c r="AB139" s="73">
        <f>IFERROR(IF(VLOOKUP($A139,#REF!,7,FALSE)&gt;0,M139*VLOOKUP($A139,BASE_DADOS!$A:$O,12,0),0),0)</f>
        <v>0</v>
      </c>
      <c r="AC139" s="73">
        <f>IFERROR(IF(VLOOKUP($A139,#REF!,7,FALSE)&gt;0,N139*VLOOKUP($A139,BASE_DADOS!$A:$O,12,0),0),0)</f>
        <v>0</v>
      </c>
      <c r="AD139" s="73">
        <f>IFERROR(IF(VLOOKUP($A139,#REF!,7,FALSE)&gt;0,O139*VLOOKUP($A139,BASE_DADOS!$A:$O,12,0),0),0)</f>
        <v>0</v>
      </c>
      <c r="AE139" s="73">
        <f>IFERROR(IF(VLOOKUP($A139,#REF!,7,FALSE)&gt;0,P139*VLOOKUP($A139,BASE_DADOS!$A:$O,12,0),0),0)</f>
        <v>0</v>
      </c>
      <c r="AF139" s="73">
        <f>IFERROR(IF(VLOOKUP($A139,#REF!,7,FALSE)&gt;0,Q139*VLOOKUP($A139,BASE_DADOS!$A:$O,12,0),0),0)</f>
        <v>0</v>
      </c>
    </row>
    <row r="140" spans="1:32" ht="15.75" customHeight="1" x14ac:dyDescent="0.25">
      <c r="A140" s="69" t="str">
        <f t="shared" si="3"/>
        <v>SC4_JOINVILLEREALITY SHOW 3</v>
      </c>
      <c r="B140" s="10" t="s">
        <v>87</v>
      </c>
      <c r="C140" s="24" t="s">
        <v>116</v>
      </c>
      <c r="D140" s="20">
        <v>0.54351442370313763</v>
      </c>
      <c r="E140" s="20">
        <v>0.45648557629686248</v>
      </c>
      <c r="F140" s="20">
        <v>7.1356992598663072E-2</v>
      </c>
      <c r="G140" s="20">
        <v>0.15544502982033478</v>
      </c>
      <c r="H140" s="20">
        <v>0.22855589759952372</v>
      </c>
      <c r="I140" s="20">
        <v>0.19722619508039363</v>
      </c>
      <c r="J140" s="20">
        <v>0.18892148085582716</v>
      </c>
      <c r="K140" s="20">
        <v>0.15849440404525755</v>
      </c>
      <c r="L140" s="20">
        <v>0.2879717569869763</v>
      </c>
      <c r="M140" s="20">
        <v>0.47986922338032545</v>
      </c>
      <c r="N140" s="20">
        <v>0.23215901963269825</v>
      </c>
      <c r="O140" s="20">
        <v>0.36987851090374468</v>
      </c>
      <c r="P140" s="20">
        <v>0.44846908024292653</v>
      </c>
      <c r="Q140" s="20">
        <v>0.18165240885332878</v>
      </c>
      <c r="R140" s="10"/>
      <c r="S140" s="73">
        <f>IFERROR(IF(VLOOKUP($A140,#REF!,7,FALSE)&gt;0,D140*VLOOKUP($A140,BASE_DADOS!$A:$O,12,0),0),0)</f>
        <v>0</v>
      </c>
      <c r="T140" s="73">
        <f>IFERROR(IF(VLOOKUP($A140,#REF!,7,FALSE)&gt;0,E140*VLOOKUP($A140,BASE_DADOS!$A:$O,12,0),0),0)</f>
        <v>0</v>
      </c>
      <c r="U140" s="73">
        <f>IFERROR(IF(VLOOKUP($A140,#REF!,7,FALSE)&gt;0,F140*VLOOKUP($A140,BASE_DADOS!$A:$O,12,0),0),0)</f>
        <v>0</v>
      </c>
      <c r="V140" s="73">
        <f>IFERROR(IF(VLOOKUP($A140,#REF!,7,FALSE)&gt;0,G140*VLOOKUP($A140,BASE_DADOS!$A:$O,12,0),0),0)</f>
        <v>0</v>
      </c>
      <c r="W140" s="73">
        <f>IFERROR(IF(VLOOKUP($A140,#REF!,7,FALSE)&gt;0,H140*VLOOKUP($A140,BASE_DADOS!$A:$O,12,0),0),0)</f>
        <v>0</v>
      </c>
      <c r="X140" s="73">
        <f>IFERROR(IF(VLOOKUP($A140,#REF!,7,FALSE)&gt;0,I140*VLOOKUP($A140,BASE_DADOS!$A:$O,12,0),0),0)</f>
        <v>0</v>
      </c>
      <c r="Y140" s="73">
        <f>IFERROR(IF(VLOOKUP($A140,#REF!,7,FALSE)&gt;0,J140*VLOOKUP($A140,BASE_DADOS!$A:$O,12,0),0),0)</f>
        <v>0</v>
      </c>
      <c r="Z140" s="73">
        <f>IFERROR(IF(VLOOKUP($A140,#REF!,7,FALSE)&gt;0,K140*VLOOKUP($A140,BASE_DADOS!$A:$O,12,0),0),0)</f>
        <v>0</v>
      </c>
      <c r="AA140" s="73">
        <f>IFERROR(IF(VLOOKUP($A140,#REF!,7,FALSE)&gt;0,L140*VLOOKUP($A140,BASE_DADOS!$A:$O,12,0),0),0)</f>
        <v>0</v>
      </c>
      <c r="AB140" s="73">
        <f>IFERROR(IF(VLOOKUP($A140,#REF!,7,FALSE)&gt;0,M140*VLOOKUP($A140,BASE_DADOS!$A:$O,12,0),0),0)</f>
        <v>0</v>
      </c>
      <c r="AC140" s="73">
        <f>IFERROR(IF(VLOOKUP($A140,#REF!,7,FALSE)&gt;0,N140*VLOOKUP($A140,BASE_DADOS!$A:$O,12,0),0),0)</f>
        <v>0</v>
      </c>
      <c r="AD140" s="73">
        <f>IFERROR(IF(VLOOKUP($A140,#REF!,7,FALSE)&gt;0,O140*VLOOKUP($A140,BASE_DADOS!$A:$O,12,0),0),0)</f>
        <v>0</v>
      </c>
      <c r="AE140" s="73">
        <f>IFERROR(IF(VLOOKUP($A140,#REF!,7,FALSE)&gt;0,P140*VLOOKUP($A140,BASE_DADOS!$A:$O,12,0),0),0)</f>
        <v>0</v>
      </c>
      <c r="AF140" s="73">
        <f>IFERROR(IF(VLOOKUP($A140,#REF!,7,FALSE)&gt;0,Q140*VLOOKUP($A140,BASE_DADOS!$A:$O,12,0),0),0)</f>
        <v>0</v>
      </c>
    </row>
    <row r="141" spans="1:32" ht="15.75" customHeight="1" x14ac:dyDescent="0.25">
      <c r="A141" s="69" t="str">
        <f t="shared" si="3"/>
        <v>SC4_JOINVILLESÉRIE PREMIUM</v>
      </c>
      <c r="B141" s="10" t="s">
        <v>87</v>
      </c>
      <c r="C141" s="24" t="s">
        <v>46</v>
      </c>
      <c r="D141" s="20">
        <v>0.52847689089449923</v>
      </c>
      <c r="E141" s="20">
        <v>0.47152310910550072</v>
      </c>
      <c r="F141" s="20">
        <v>6.8644925779634602E-2</v>
      </c>
      <c r="G141" s="20">
        <v>0.15788047740592351</v>
      </c>
      <c r="H141" s="20">
        <v>0.2281224600379298</v>
      </c>
      <c r="I141" s="20">
        <v>0.20746053701036651</v>
      </c>
      <c r="J141" s="20">
        <v>0.18515877882188547</v>
      </c>
      <c r="K141" s="20">
        <v>0.15273282094425999</v>
      </c>
      <c r="L141" s="20">
        <v>0.27357286637108696</v>
      </c>
      <c r="M141" s="20">
        <v>0.49849359944217203</v>
      </c>
      <c r="N141" s="20">
        <v>0.22793353418674095</v>
      </c>
      <c r="O141" s="20">
        <v>0.33820138355111495</v>
      </c>
      <c r="P141" s="20">
        <v>0.46263229468456191</v>
      </c>
      <c r="Q141" s="20">
        <v>0.19916632176432311</v>
      </c>
      <c r="R141" s="10"/>
      <c r="S141" s="73">
        <f>IFERROR(IF(VLOOKUP($A141,#REF!,7,FALSE)&gt;0,D141*VLOOKUP($A141,BASE_DADOS!$A:$O,12,0),0),0)</f>
        <v>0</v>
      </c>
      <c r="T141" s="73">
        <f>IFERROR(IF(VLOOKUP($A141,#REF!,7,FALSE)&gt;0,E141*VLOOKUP($A141,BASE_DADOS!$A:$O,12,0),0),0)</f>
        <v>0</v>
      </c>
      <c r="U141" s="73">
        <f>IFERROR(IF(VLOOKUP($A141,#REF!,7,FALSE)&gt;0,F141*VLOOKUP($A141,BASE_DADOS!$A:$O,12,0),0),0)</f>
        <v>0</v>
      </c>
      <c r="V141" s="73">
        <f>IFERROR(IF(VLOOKUP($A141,#REF!,7,FALSE)&gt;0,G141*VLOOKUP($A141,BASE_DADOS!$A:$O,12,0),0),0)</f>
        <v>0</v>
      </c>
      <c r="W141" s="73">
        <f>IFERROR(IF(VLOOKUP($A141,#REF!,7,FALSE)&gt;0,H141*VLOOKUP($A141,BASE_DADOS!$A:$O,12,0),0),0)</f>
        <v>0</v>
      </c>
      <c r="X141" s="73">
        <f>IFERROR(IF(VLOOKUP($A141,#REF!,7,FALSE)&gt;0,I141*VLOOKUP($A141,BASE_DADOS!$A:$O,12,0),0),0)</f>
        <v>0</v>
      </c>
      <c r="Y141" s="73">
        <f>IFERROR(IF(VLOOKUP($A141,#REF!,7,FALSE)&gt;0,J141*VLOOKUP($A141,BASE_DADOS!$A:$O,12,0),0),0)</f>
        <v>0</v>
      </c>
      <c r="Z141" s="73">
        <f>IFERROR(IF(VLOOKUP($A141,#REF!,7,FALSE)&gt;0,K141*VLOOKUP($A141,BASE_DADOS!$A:$O,12,0),0),0)</f>
        <v>0</v>
      </c>
      <c r="AA141" s="73">
        <f>IFERROR(IF(VLOOKUP($A141,#REF!,7,FALSE)&gt;0,L141*VLOOKUP($A141,BASE_DADOS!$A:$O,12,0),0),0)</f>
        <v>0</v>
      </c>
      <c r="AB141" s="73">
        <f>IFERROR(IF(VLOOKUP($A141,#REF!,7,FALSE)&gt;0,M141*VLOOKUP($A141,BASE_DADOS!$A:$O,12,0),0),0)</f>
        <v>0</v>
      </c>
      <c r="AC141" s="73">
        <f>IFERROR(IF(VLOOKUP($A141,#REF!,7,FALSE)&gt;0,N141*VLOOKUP($A141,BASE_DADOS!$A:$O,12,0),0),0)</f>
        <v>0</v>
      </c>
      <c r="AD141" s="73">
        <f>IFERROR(IF(VLOOKUP($A141,#REF!,7,FALSE)&gt;0,O141*VLOOKUP($A141,BASE_DADOS!$A:$O,12,0),0),0)</f>
        <v>0</v>
      </c>
      <c r="AE141" s="73">
        <f>IFERROR(IF(VLOOKUP($A141,#REF!,7,FALSE)&gt;0,P141*VLOOKUP($A141,BASE_DADOS!$A:$O,12,0),0),0)</f>
        <v>0</v>
      </c>
      <c r="AF141" s="73">
        <f>IFERROR(IF(VLOOKUP($A141,#REF!,7,FALSE)&gt;0,Q141*VLOOKUP($A141,BASE_DADOS!$A:$O,12,0),0),0)</f>
        <v>0</v>
      </c>
    </row>
    <row r="142" spans="1:32" ht="15.75" customHeight="1" x14ac:dyDescent="0.25">
      <c r="A142" s="69" t="str">
        <f t="shared" si="3"/>
        <v>SC4_JOINVILLEBRASIL CAMINHONEIRO</v>
      </c>
      <c r="B142" s="10" t="s">
        <v>87</v>
      </c>
      <c r="C142" s="24" t="s">
        <v>48</v>
      </c>
      <c r="D142" s="20">
        <v>0.52631578947368418</v>
      </c>
      <c r="E142" s="20">
        <v>0.47368421052631576</v>
      </c>
      <c r="F142" s="20">
        <v>4.9535603715170282E-2</v>
      </c>
      <c r="G142" s="20">
        <v>0.13931888544891641</v>
      </c>
      <c r="H142" s="20">
        <v>0.18575851393188855</v>
      </c>
      <c r="I142" s="20">
        <v>0.20743034055727555</v>
      </c>
      <c r="J142" s="20">
        <v>0.17956656346749225</v>
      </c>
      <c r="K142" s="20">
        <v>0.23839009287925697</v>
      </c>
      <c r="L142" s="20">
        <v>0.23839009287925697</v>
      </c>
      <c r="M142" s="20">
        <v>0.45201238390092879</v>
      </c>
      <c r="N142" s="20">
        <v>0.30959752321981426</v>
      </c>
      <c r="O142" s="20">
        <v>0.36249999999999999</v>
      </c>
      <c r="P142" s="20">
        <v>0.45416666666666666</v>
      </c>
      <c r="Q142" s="20">
        <v>0.18333333333333332</v>
      </c>
      <c r="R142" s="10"/>
      <c r="S142" s="73">
        <f>IFERROR(IF(VLOOKUP($A142,#REF!,7,FALSE)&gt;0,D142*VLOOKUP($A142,BASE_DADOS!$A:$O,12,0),0),0)</f>
        <v>0</v>
      </c>
      <c r="T142" s="73">
        <f>IFERROR(IF(VLOOKUP($A142,#REF!,7,FALSE)&gt;0,E142*VLOOKUP($A142,BASE_DADOS!$A:$O,12,0),0),0)</f>
        <v>0</v>
      </c>
      <c r="U142" s="73">
        <f>IFERROR(IF(VLOOKUP($A142,#REF!,7,FALSE)&gt;0,F142*VLOOKUP($A142,BASE_DADOS!$A:$O,12,0),0),0)</f>
        <v>0</v>
      </c>
      <c r="V142" s="73">
        <f>IFERROR(IF(VLOOKUP($A142,#REF!,7,FALSE)&gt;0,G142*VLOOKUP($A142,BASE_DADOS!$A:$O,12,0),0),0)</f>
        <v>0</v>
      </c>
      <c r="W142" s="73">
        <f>IFERROR(IF(VLOOKUP($A142,#REF!,7,FALSE)&gt;0,H142*VLOOKUP($A142,BASE_DADOS!$A:$O,12,0),0),0)</f>
        <v>0</v>
      </c>
      <c r="X142" s="73">
        <f>IFERROR(IF(VLOOKUP($A142,#REF!,7,FALSE)&gt;0,I142*VLOOKUP($A142,BASE_DADOS!$A:$O,12,0),0),0)</f>
        <v>0</v>
      </c>
      <c r="Y142" s="73">
        <f>IFERROR(IF(VLOOKUP($A142,#REF!,7,FALSE)&gt;0,J142*VLOOKUP($A142,BASE_DADOS!$A:$O,12,0),0),0)</f>
        <v>0</v>
      </c>
      <c r="Z142" s="73">
        <f>IFERROR(IF(VLOOKUP($A142,#REF!,7,FALSE)&gt;0,K142*VLOOKUP($A142,BASE_DADOS!$A:$O,12,0),0),0)</f>
        <v>0</v>
      </c>
      <c r="AA142" s="73">
        <f>IFERROR(IF(VLOOKUP($A142,#REF!,7,FALSE)&gt;0,L142*VLOOKUP($A142,BASE_DADOS!$A:$O,12,0),0),0)</f>
        <v>0</v>
      </c>
      <c r="AB142" s="73">
        <f>IFERROR(IF(VLOOKUP($A142,#REF!,7,FALSE)&gt;0,M142*VLOOKUP($A142,BASE_DADOS!$A:$O,12,0),0),0)</f>
        <v>0</v>
      </c>
      <c r="AC142" s="73">
        <f>IFERROR(IF(VLOOKUP($A142,#REF!,7,FALSE)&gt;0,N142*VLOOKUP($A142,BASE_DADOS!$A:$O,12,0),0),0)</f>
        <v>0</v>
      </c>
      <c r="AD142" s="73">
        <f>IFERROR(IF(VLOOKUP($A142,#REF!,7,FALSE)&gt;0,O142*VLOOKUP($A142,BASE_DADOS!$A:$O,12,0),0),0)</f>
        <v>0</v>
      </c>
      <c r="AE142" s="73">
        <f>IFERROR(IF(VLOOKUP($A142,#REF!,7,FALSE)&gt;0,P142*VLOOKUP($A142,BASE_DADOS!$A:$O,12,0),0),0)</f>
        <v>0</v>
      </c>
      <c r="AF142" s="73">
        <f>IFERROR(IF(VLOOKUP($A142,#REF!,7,FALSE)&gt;0,Q142*VLOOKUP($A142,BASE_DADOS!$A:$O,12,0),0),0)</f>
        <v>0</v>
      </c>
    </row>
    <row r="143" spans="1:32" ht="15.75" customHeight="1" x14ac:dyDescent="0.25">
      <c r="A143" s="69" t="str">
        <f t="shared" si="3"/>
        <v>SC4_JOINVILLEFALA BRASIL - EDIÇÃO DE SÁBADO</v>
      </c>
      <c r="B143" s="10" t="s">
        <v>87</v>
      </c>
      <c r="C143" s="24" t="s">
        <v>51</v>
      </c>
      <c r="D143" s="20">
        <v>0.52631578947368418</v>
      </c>
      <c r="E143" s="20">
        <v>0.47368421052631576</v>
      </c>
      <c r="F143" s="20">
        <v>4.9535603715170282E-2</v>
      </c>
      <c r="G143" s="20">
        <v>0.13931888544891641</v>
      </c>
      <c r="H143" s="20">
        <v>0.18575851393188855</v>
      </c>
      <c r="I143" s="20">
        <v>0.20743034055727555</v>
      </c>
      <c r="J143" s="20">
        <v>0.17956656346749225</v>
      </c>
      <c r="K143" s="20">
        <v>0.23839009287925697</v>
      </c>
      <c r="L143" s="20">
        <v>0.23839009287925697</v>
      </c>
      <c r="M143" s="20">
        <v>0.45201238390092879</v>
      </c>
      <c r="N143" s="20">
        <v>0.30959752321981426</v>
      </c>
      <c r="O143" s="20">
        <v>0.36249999999999999</v>
      </c>
      <c r="P143" s="20">
        <v>0.45416666666666666</v>
      </c>
      <c r="Q143" s="20">
        <v>0.18333333333333332</v>
      </c>
      <c r="R143" s="10"/>
      <c r="S143" s="73">
        <f>IFERROR(IF(VLOOKUP($A143,#REF!,7,FALSE)&gt;0,D143*VLOOKUP($A143,BASE_DADOS!$A:$O,12,0),0),0)</f>
        <v>0</v>
      </c>
      <c r="T143" s="73">
        <f>IFERROR(IF(VLOOKUP($A143,#REF!,7,FALSE)&gt;0,E143*VLOOKUP($A143,BASE_DADOS!$A:$O,12,0),0),0)</f>
        <v>0</v>
      </c>
      <c r="U143" s="73">
        <f>IFERROR(IF(VLOOKUP($A143,#REF!,7,FALSE)&gt;0,F143*VLOOKUP($A143,BASE_DADOS!$A:$O,12,0),0),0)</f>
        <v>0</v>
      </c>
      <c r="V143" s="73">
        <f>IFERROR(IF(VLOOKUP($A143,#REF!,7,FALSE)&gt;0,G143*VLOOKUP($A143,BASE_DADOS!$A:$O,12,0),0),0)</f>
        <v>0</v>
      </c>
      <c r="W143" s="73">
        <f>IFERROR(IF(VLOOKUP($A143,#REF!,7,FALSE)&gt;0,H143*VLOOKUP($A143,BASE_DADOS!$A:$O,12,0),0),0)</f>
        <v>0</v>
      </c>
      <c r="X143" s="73">
        <f>IFERROR(IF(VLOOKUP($A143,#REF!,7,FALSE)&gt;0,I143*VLOOKUP($A143,BASE_DADOS!$A:$O,12,0),0),0)</f>
        <v>0</v>
      </c>
      <c r="Y143" s="73">
        <f>IFERROR(IF(VLOOKUP($A143,#REF!,7,FALSE)&gt;0,J143*VLOOKUP($A143,BASE_DADOS!$A:$O,12,0),0),0)</f>
        <v>0</v>
      </c>
      <c r="Z143" s="73">
        <f>IFERROR(IF(VLOOKUP($A143,#REF!,7,FALSE)&gt;0,K143*VLOOKUP($A143,BASE_DADOS!$A:$O,12,0),0),0)</f>
        <v>0</v>
      </c>
      <c r="AA143" s="73">
        <f>IFERROR(IF(VLOOKUP($A143,#REF!,7,FALSE)&gt;0,L143*VLOOKUP($A143,BASE_DADOS!$A:$O,12,0),0),0)</f>
        <v>0</v>
      </c>
      <c r="AB143" s="73">
        <f>IFERROR(IF(VLOOKUP($A143,#REF!,7,FALSE)&gt;0,M143*VLOOKUP($A143,BASE_DADOS!$A:$O,12,0),0),0)</f>
        <v>0</v>
      </c>
      <c r="AC143" s="73">
        <f>IFERROR(IF(VLOOKUP($A143,#REF!,7,FALSE)&gt;0,N143*VLOOKUP($A143,BASE_DADOS!$A:$O,12,0),0),0)</f>
        <v>0</v>
      </c>
      <c r="AD143" s="73">
        <f>IFERROR(IF(VLOOKUP($A143,#REF!,7,FALSE)&gt;0,O143*VLOOKUP($A143,BASE_DADOS!$A:$O,12,0),0),0)</f>
        <v>0</v>
      </c>
      <c r="AE143" s="73">
        <f>IFERROR(IF(VLOOKUP($A143,#REF!,7,FALSE)&gt;0,P143*VLOOKUP($A143,BASE_DADOS!$A:$O,12,0),0),0)</f>
        <v>0</v>
      </c>
      <c r="AF143" s="73">
        <f>IFERROR(IF(VLOOKUP($A143,#REF!,7,FALSE)&gt;0,Q143*VLOOKUP($A143,BASE_DADOS!$A:$O,12,0),0),0)</f>
        <v>0</v>
      </c>
    </row>
    <row r="144" spans="1:32" ht="15.75" customHeight="1" x14ac:dyDescent="0.25">
      <c r="A144" s="69" t="str">
        <f t="shared" si="3"/>
        <v>SC4_JOINVILLEBALANÇO GERAL SC - ED SÁBADO - ESTADUAL (1)</v>
      </c>
      <c r="B144" s="10" t="s">
        <v>87</v>
      </c>
      <c r="C144" s="24" t="s">
        <v>53</v>
      </c>
      <c r="D144" s="20">
        <v>0.52631578947368418</v>
      </c>
      <c r="E144" s="20">
        <v>0.47368421052631576</v>
      </c>
      <c r="F144" s="20">
        <v>4.9535603715170282E-2</v>
      </c>
      <c r="G144" s="20">
        <v>0.13931888544891641</v>
      </c>
      <c r="H144" s="20">
        <v>0.18575851393188855</v>
      </c>
      <c r="I144" s="20">
        <v>0.20743034055727555</v>
      </c>
      <c r="J144" s="20">
        <v>0.17956656346749225</v>
      </c>
      <c r="K144" s="20">
        <v>0.23839009287925697</v>
      </c>
      <c r="L144" s="20">
        <v>0.23839009287925697</v>
      </c>
      <c r="M144" s="20">
        <v>0.45201238390092879</v>
      </c>
      <c r="N144" s="20">
        <v>0.30959752321981426</v>
      </c>
      <c r="O144" s="20">
        <v>0.36249999999999999</v>
      </c>
      <c r="P144" s="20">
        <v>0.45416666666666666</v>
      </c>
      <c r="Q144" s="20">
        <v>0.18333333333333332</v>
      </c>
      <c r="R144" s="10"/>
      <c r="S144" s="73">
        <f>IFERROR(IF(VLOOKUP($A144,#REF!,7,FALSE)&gt;0,D144*VLOOKUP($A144,BASE_DADOS!$A:$O,12,0),0),0)</f>
        <v>0</v>
      </c>
      <c r="T144" s="73">
        <f>IFERROR(IF(VLOOKUP($A144,#REF!,7,FALSE)&gt;0,E144*VLOOKUP($A144,BASE_DADOS!$A:$O,12,0),0),0)</f>
        <v>0</v>
      </c>
      <c r="U144" s="73">
        <f>IFERROR(IF(VLOOKUP($A144,#REF!,7,FALSE)&gt;0,F144*VLOOKUP($A144,BASE_DADOS!$A:$O,12,0),0),0)</f>
        <v>0</v>
      </c>
      <c r="V144" s="73">
        <f>IFERROR(IF(VLOOKUP($A144,#REF!,7,FALSE)&gt;0,G144*VLOOKUP($A144,BASE_DADOS!$A:$O,12,0),0),0)</f>
        <v>0</v>
      </c>
      <c r="W144" s="73">
        <f>IFERROR(IF(VLOOKUP($A144,#REF!,7,FALSE)&gt;0,H144*VLOOKUP($A144,BASE_DADOS!$A:$O,12,0),0),0)</f>
        <v>0</v>
      </c>
      <c r="X144" s="73">
        <f>IFERROR(IF(VLOOKUP($A144,#REF!,7,FALSE)&gt;0,I144*VLOOKUP($A144,BASE_DADOS!$A:$O,12,0),0),0)</f>
        <v>0</v>
      </c>
      <c r="Y144" s="73">
        <f>IFERROR(IF(VLOOKUP($A144,#REF!,7,FALSE)&gt;0,J144*VLOOKUP($A144,BASE_DADOS!$A:$O,12,0),0),0)</f>
        <v>0</v>
      </c>
      <c r="Z144" s="73">
        <f>IFERROR(IF(VLOOKUP($A144,#REF!,7,FALSE)&gt;0,K144*VLOOKUP($A144,BASE_DADOS!$A:$O,12,0),0),0)</f>
        <v>0</v>
      </c>
      <c r="AA144" s="73">
        <f>IFERROR(IF(VLOOKUP($A144,#REF!,7,FALSE)&gt;0,L144*VLOOKUP($A144,BASE_DADOS!$A:$O,12,0),0),0)</f>
        <v>0</v>
      </c>
      <c r="AB144" s="73">
        <f>IFERROR(IF(VLOOKUP($A144,#REF!,7,FALSE)&gt;0,M144*VLOOKUP($A144,BASE_DADOS!$A:$O,12,0),0),0)</f>
        <v>0</v>
      </c>
      <c r="AC144" s="73">
        <f>IFERROR(IF(VLOOKUP($A144,#REF!,7,FALSE)&gt;0,N144*VLOOKUP($A144,BASE_DADOS!$A:$O,12,0),0),0)</f>
        <v>0</v>
      </c>
      <c r="AD144" s="73">
        <f>IFERROR(IF(VLOOKUP($A144,#REF!,7,FALSE)&gt;0,O144*VLOOKUP($A144,BASE_DADOS!$A:$O,12,0),0),0)</f>
        <v>0</v>
      </c>
      <c r="AE144" s="73">
        <f>IFERROR(IF(VLOOKUP($A144,#REF!,7,FALSE)&gt;0,P144*VLOOKUP($A144,BASE_DADOS!$A:$O,12,0),0),0)</f>
        <v>0</v>
      </c>
      <c r="AF144" s="73">
        <f>IFERROR(IF(VLOOKUP($A144,#REF!,7,FALSE)&gt;0,Q144*VLOOKUP($A144,BASE_DADOS!$A:$O,12,0),0),0)</f>
        <v>0</v>
      </c>
    </row>
    <row r="145" spans="1:32" ht="15.75" customHeight="1" x14ac:dyDescent="0.25">
      <c r="A145" s="69" t="str">
        <f t="shared" si="3"/>
        <v>SC4_JOINVILLECLUBE DA BOLA</v>
      </c>
      <c r="B145" s="10" t="s">
        <v>87</v>
      </c>
      <c r="C145" s="24" t="s">
        <v>55</v>
      </c>
      <c r="D145" s="20">
        <v>0.52631578947368418</v>
      </c>
      <c r="E145" s="20">
        <v>0.47368421052631576</v>
      </c>
      <c r="F145" s="20">
        <v>4.9535603715170282E-2</v>
      </c>
      <c r="G145" s="20">
        <v>0.13931888544891641</v>
      </c>
      <c r="H145" s="20">
        <v>0.18575851393188855</v>
      </c>
      <c r="I145" s="20">
        <v>0.20743034055727555</v>
      </c>
      <c r="J145" s="20">
        <v>0.17956656346749225</v>
      </c>
      <c r="K145" s="20">
        <v>0.23839009287925697</v>
      </c>
      <c r="L145" s="20">
        <v>0.23839009287925697</v>
      </c>
      <c r="M145" s="20">
        <v>0.45201238390092879</v>
      </c>
      <c r="N145" s="20">
        <v>0.30959752321981426</v>
      </c>
      <c r="O145" s="20">
        <v>0.36249999999999999</v>
      </c>
      <c r="P145" s="20">
        <v>0.45416666666666666</v>
      </c>
      <c r="Q145" s="20">
        <v>0.18333333333333332</v>
      </c>
      <c r="R145" s="10"/>
      <c r="S145" s="73">
        <f>IFERROR(IF(VLOOKUP($A145,#REF!,7,FALSE)&gt;0,D145*VLOOKUP($A145,BASE_DADOS!$A:$O,12,0),0),0)</f>
        <v>0</v>
      </c>
      <c r="T145" s="73">
        <f>IFERROR(IF(VLOOKUP($A145,#REF!,7,FALSE)&gt;0,E145*VLOOKUP($A145,BASE_DADOS!$A:$O,12,0),0),0)</f>
        <v>0</v>
      </c>
      <c r="U145" s="73">
        <f>IFERROR(IF(VLOOKUP($A145,#REF!,7,FALSE)&gt;0,F145*VLOOKUP($A145,BASE_DADOS!$A:$O,12,0),0),0)</f>
        <v>0</v>
      </c>
      <c r="V145" s="73">
        <f>IFERROR(IF(VLOOKUP($A145,#REF!,7,FALSE)&gt;0,G145*VLOOKUP($A145,BASE_DADOS!$A:$O,12,0),0),0)</f>
        <v>0</v>
      </c>
      <c r="W145" s="73">
        <f>IFERROR(IF(VLOOKUP($A145,#REF!,7,FALSE)&gt;0,H145*VLOOKUP($A145,BASE_DADOS!$A:$O,12,0),0),0)</f>
        <v>0</v>
      </c>
      <c r="X145" s="73">
        <f>IFERROR(IF(VLOOKUP($A145,#REF!,7,FALSE)&gt;0,I145*VLOOKUP($A145,BASE_DADOS!$A:$O,12,0),0),0)</f>
        <v>0</v>
      </c>
      <c r="Y145" s="73">
        <f>IFERROR(IF(VLOOKUP($A145,#REF!,7,FALSE)&gt;0,J145*VLOOKUP($A145,BASE_DADOS!$A:$O,12,0),0),0)</f>
        <v>0</v>
      </c>
      <c r="Z145" s="73">
        <f>IFERROR(IF(VLOOKUP($A145,#REF!,7,FALSE)&gt;0,K145*VLOOKUP($A145,BASE_DADOS!$A:$O,12,0),0),0)</f>
        <v>0</v>
      </c>
      <c r="AA145" s="73">
        <f>IFERROR(IF(VLOOKUP($A145,#REF!,7,FALSE)&gt;0,L145*VLOOKUP($A145,BASE_DADOS!$A:$O,12,0),0),0)</f>
        <v>0</v>
      </c>
      <c r="AB145" s="73">
        <f>IFERROR(IF(VLOOKUP($A145,#REF!,7,FALSE)&gt;0,M145*VLOOKUP($A145,BASE_DADOS!$A:$O,12,0),0),0)</f>
        <v>0</v>
      </c>
      <c r="AC145" s="73">
        <f>IFERROR(IF(VLOOKUP($A145,#REF!,7,FALSE)&gt;0,N145*VLOOKUP($A145,BASE_DADOS!$A:$O,12,0),0),0)</f>
        <v>0</v>
      </c>
      <c r="AD145" s="73">
        <f>IFERROR(IF(VLOOKUP($A145,#REF!,7,FALSE)&gt;0,O145*VLOOKUP($A145,BASE_DADOS!$A:$O,12,0),0),0)</f>
        <v>0</v>
      </c>
      <c r="AE145" s="73">
        <f>IFERROR(IF(VLOOKUP($A145,#REF!,7,FALSE)&gt;0,P145*VLOOKUP($A145,BASE_DADOS!$A:$O,12,0),0),0)</f>
        <v>0</v>
      </c>
      <c r="AF145" s="73">
        <f>IFERROR(IF(VLOOKUP($A145,#REF!,7,FALSE)&gt;0,Q145*VLOOKUP($A145,BASE_DADOS!$A:$O,12,0),0),0)</f>
        <v>0</v>
      </c>
    </row>
    <row r="146" spans="1:32" ht="15.75" customHeight="1" x14ac:dyDescent="0.25">
      <c r="A146" s="69" t="str">
        <f t="shared" si="3"/>
        <v>SC4_JOINVILLECINE AVENTURA</v>
      </c>
      <c r="B146" s="10" t="s">
        <v>87</v>
      </c>
      <c r="C146" s="24" t="s">
        <v>57</v>
      </c>
      <c r="D146" s="20">
        <v>0.52631578947368418</v>
      </c>
      <c r="E146" s="20">
        <v>0.47368421052631576</v>
      </c>
      <c r="F146" s="20">
        <v>4.9535603715170282E-2</v>
      </c>
      <c r="G146" s="20">
        <v>0.13931888544891641</v>
      </c>
      <c r="H146" s="20">
        <v>0.18575851393188855</v>
      </c>
      <c r="I146" s="20">
        <v>0.20743034055727555</v>
      </c>
      <c r="J146" s="20">
        <v>0.17956656346749225</v>
      </c>
      <c r="K146" s="20">
        <v>0.23839009287925697</v>
      </c>
      <c r="L146" s="20">
        <v>0.23839009287925697</v>
      </c>
      <c r="M146" s="20">
        <v>0.45201238390092879</v>
      </c>
      <c r="N146" s="20">
        <v>0.30959752321981426</v>
      </c>
      <c r="O146" s="20">
        <v>0.36249999999999999</v>
      </c>
      <c r="P146" s="20">
        <v>0.45416666666666666</v>
      </c>
      <c r="Q146" s="20">
        <v>0.18333333333333332</v>
      </c>
      <c r="R146" s="10"/>
      <c r="S146" s="73">
        <f>IFERROR(IF(VLOOKUP($A146,#REF!,7,FALSE)&gt;0,D146*VLOOKUP($A146,BASE_DADOS!$A:$O,12,0),0),0)</f>
        <v>0</v>
      </c>
      <c r="T146" s="73">
        <f>IFERROR(IF(VLOOKUP($A146,#REF!,7,FALSE)&gt;0,E146*VLOOKUP($A146,BASE_DADOS!$A:$O,12,0),0),0)</f>
        <v>0</v>
      </c>
      <c r="U146" s="73">
        <f>IFERROR(IF(VLOOKUP($A146,#REF!,7,FALSE)&gt;0,F146*VLOOKUP($A146,BASE_DADOS!$A:$O,12,0),0),0)</f>
        <v>0</v>
      </c>
      <c r="V146" s="73">
        <f>IFERROR(IF(VLOOKUP($A146,#REF!,7,FALSE)&gt;0,G146*VLOOKUP($A146,BASE_DADOS!$A:$O,12,0),0),0)</f>
        <v>0</v>
      </c>
      <c r="W146" s="73">
        <f>IFERROR(IF(VLOOKUP($A146,#REF!,7,FALSE)&gt;0,H146*VLOOKUP($A146,BASE_DADOS!$A:$O,12,0),0),0)</f>
        <v>0</v>
      </c>
      <c r="X146" s="73">
        <f>IFERROR(IF(VLOOKUP($A146,#REF!,7,FALSE)&gt;0,I146*VLOOKUP($A146,BASE_DADOS!$A:$O,12,0),0),0)</f>
        <v>0</v>
      </c>
      <c r="Y146" s="73">
        <f>IFERROR(IF(VLOOKUP($A146,#REF!,7,FALSE)&gt;0,J146*VLOOKUP($A146,BASE_DADOS!$A:$O,12,0),0),0)</f>
        <v>0</v>
      </c>
      <c r="Z146" s="73">
        <f>IFERROR(IF(VLOOKUP($A146,#REF!,7,FALSE)&gt;0,K146*VLOOKUP($A146,BASE_DADOS!$A:$O,12,0),0),0)</f>
        <v>0</v>
      </c>
      <c r="AA146" s="73">
        <f>IFERROR(IF(VLOOKUP($A146,#REF!,7,FALSE)&gt;0,L146*VLOOKUP($A146,BASE_DADOS!$A:$O,12,0),0),0)</f>
        <v>0</v>
      </c>
      <c r="AB146" s="73">
        <f>IFERROR(IF(VLOOKUP($A146,#REF!,7,FALSE)&gt;0,M146*VLOOKUP($A146,BASE_DADOS!$A:$O,12,0),0),0)</f>
        <v>0</v>
      </c>
      <c r="AC146" s="73">
        <f>IFERROR(IF(VLOOKUP($A146,#REF!,7,FALSE)&gt;0,N146*VLOOKUP($A146,BASE_DADOS!$A:$O,12,0),0),0)</f>
        <v>0</v>
      </c>
      <c r="AD146" s="73">
        <f>IFERROR(IF(VLOOKUP($A146,#REF!,7,FALSE)&gt;0,O146*VLOOKUP($A146,BASE_DADOS!$A:$O,12,0),0),0)</f>
        <v>0</v>
      </c>
      <c r="AE146" s="73">
        <f>IFERROR(IF(VLOOKUP($A146,#REF!,7,FALSE)&gt;0,P146*VLOOKUP($A146,BASE_DADOS!$A:$O,12,0),0),0)</f>
        <v>0</v>
      </c>
      <c r="AF146" s="73">
        <f>IFERROR(IF(VLOOKUP($A146,#REF!,7,FALSE)&gt;0,Q146*VLOOKUP($A146,BASE_DADOS!$A:$O,12,0),0),0)</f>
        <v>0</v>
      </c>
    </row>
    <row r="147" spans="1:32" ht="15.75" customHeight="1" x14ac:dyDescent="0.25">
      <c r="A147" s="69" t="str">
        <f t="shared" si="3"/>
        <v>SC4_JOINVILLECIDADE ALERTA - EDIÇÃO DE SÁBADO 1</v>
      </c>
      <c r="B147" s="10" t="s">
        <v>87</v>
      </c>
      <c r="C147" s="24" t="s">
        <v>59</v>
      </c>
      <c r="D147" s="20">
        <v>0.52631578947368418</v>
      </c>
      <c r="E147" s="20">
        <v>0.47368421052631576</v>
      </c>
      <c r="F147" s="20">
        <v>4.9535603715170282E-2</v>
      </c>
      <c r="G147" s="20">
        <v>0.13931888544891641</v>
      </c>
      <c r="H147" s="20">
        <v>0.18575851393188855</v>
      </c>
      <c r="I147" s="20">
        <v>0.20743034055727555</v>
      </c>
      <c r="J147" s="20">
        <v>0.17956656346749225</v>
      </c>
      <c r="K147" s="20">
        <v>0.23839009287925697</v>
      </c>
      <c r="L147" s="20">
        <v>0.23839009287925697</v>
      </c>
      <c r="M147" s="20">
        <v>0.45201238390092879</v>
      </c>
      <c r="N147" s="20">
        <v>0.30959752321981426</v>
      </c>
      <c r="O147" s="20">
        <v>0.36249999999999999</v>
      </c>
      <c r="P147" s="20">
        <v>0.45416666666666666</v>
      </c>
      <c r="Q147" s="20">
        <v>0.18333333333333332</v>
      </c>
      <c r="R147" s="10"/>
      <c r="S147" s="73">
        <f>IFERROR(IF(VLOOKUP($A147,#REF!,7,FALSE)&gt;0,D147*VLOOKUP($A147,BASE_DADOS!$A:$O,12,0),0),0)</f>
        <v>0</v>
      </c>
      <c r="T147" s="73">
        <f>IFERROR(IF(VLOOKUP($A147,#REF!,7,FALSE)&gt;0,E147*VLOOKUP($A147,BASE_DADOS!$A:$O,12,0),0),0)</f>
        <v>0</v>
      </c>
      <c r="U147" s="73">
        <f>IFERROR(IF(VLOOKUP($A147,#REF!,7,FALSE)&gt;0,F147*VLOOKUP($A147,BASE_DADOS!$A:$O,12,0),0),0)</f>
        <v>0</v>
      </c>
      <c r="V147" s="73">
        <f>IFERROR(IF(VLOOKUP($A147,#REF!,7,FALSE)&gt;0,G147*VLOOKUP($A147,BASE_DADOS!$A:$O,12,0),0),0)</f>
        <v>0</v>
      </c>
      <c r="W147" s="73">
        <f>IFERROR(IF(VLOOKUP($A147,#REF!,7,FALSE)&gt;0,H147*VLOOKUP($A147,BASE_DADOS!$A:$O,12,0),0),0)</f>
        <v>0</v>
      </c>
      <c r="X147" s="73">
        <f>IFERROR(IF(VLOOKUP($A147,#REF!,7,FALSE)&gt;0,I147*VLOOKUP($A147,BASE_DADOS!$A:$O,12,0),0),0)</f>
        <v>0</v>
      </c>
      <c r="Y147" s="73">
        <f>IFERROR(IF(VLOOKUP($A147,#REF!,7,FALSE)&gt;0,J147*VLOOKUP($A147,BASE_DADOS!$A:$O,12,0),0),0)</f>
        <v>0</v>
      </c>
      <c r="Z147" s="73">
        <f>IFERROR(IF(VLOOKUP($A147,#REF!,7,FALSE)&gt;0,K147*VLOOKUP($A147,BASE_DADOS!$A:$O,12,0),0),0)</f>
        <v>0</v>
      </c>
      <c r="AA147" s="73">
        <f>IFERROR(IF(VLOOKUP($A147,#REF!,7,FALSE)&gt;0,L147*VLOOKUP($A147,BASE_DADOS!$A:$O,12,0),0),0)</f>
        <v>0</v>
      </c>
      <c r="AB147" s="73">
        <f>IFERROR(IF(VLOOKUP($A147,#REF!,7,FALSE)&gt;0,M147*VLOOKUP($A147,BASE_DADOS!$A:$O,12,0),0),0)</f>
        <v>0</v>
      </c>
      <c r="AC147" s="73">
        <f>IFERROR(IF(VLOOKUP($A147,#REF!,7,FALSE)&gt;0,N147*VLOOKUP($A147,BASE_DADOS!$A:$O,12,0),0),0)</f>
        <v>0</v>
      </c>
      <c r="AD147" s="73">
        <f>IFERROR(IF(VLOOKUP($A147,#REF!,7,FALSE)&gt;0,O147*VLOOKUP($A147,BASE_DADOS!$A:$O,12,0),0),0)</f>
        <v>0</v>
      </c>
      <c r="AE147" s="73">
        <f>IFERROR(IF(VLOOKUP($A147,#REF!,7,FALSE)&gt;0,P147*VLOOKUP($A147,BASE_DADOS!$A:$O,12,0),0),0)</f>
        <v>0</v>
      </c>
      <c r="AF147" s="73">
        <f>IFERROR(IF(VLOOKUP($A147,#REF!,7,FALSE)&gt;0,Q147*VLOOKUP($A147,BASE_DADOS!$A:$O,12,0),0),0)</f>
        <v>0</v>
      </c>
    </row>
    <row r="148" spans="1:32" ht="15.75" customHeight="1" x14ac:dyDescent="0.25">
      <c r="A148" s="69" t="str">
        <f t="shared" si="3"/>
        <v>SC4_JOINVILLEJORNAL DA RECORD - EDIÇÃO DE SÁBADO</v>
      </c>
      <c r="B148" s="10" t="s">
        <v>87</v>
      </c>
      <c r="C148" s="24" t="s">
        <v>61</v>
      </c>
      <c r="D148" s="20">
        <v>0.52631578947368418</v>
      </c>
      <c r="E148" s="20">
        <v>0.47368421052631576</v>
      </c>
      <c r="F148" s="20">
        <v>4.9535603715170282E-2</v>
      </c>
      <c r="G148" s="20">
        <v>0.13931888544891641</v>
      </c>
      <c r="H148" s="20">
        <v>0.18575851393188855</v>
      </c>
      <c r="I148" s="20">
        <v>0.20743034055727555</v>
      </c>
      <c r="J148" s="20">
        <v>0.17956656346749225</v>
      </c>
      <c r="K148" s="20">
        <v>0.23839009287925697</v>
      </c>
      <c r="L148" s="20">
        <v>0.23839009287925697</v>
      </c>
      <c r="M148" s="20">
        <v>0.45201238390092879</v>
      </c>
      <c r="N148" s="20">
        <v>0.30959752321981426</v>
      </c>
      <c r="O148" s="20">
        <v>0.36249999999999999</v>
      </c>
      <c r="P148" s="20">
        <v>0.45416666666666666</v>
      </c>
      <c r="Q148" s="20">
        <v>0.18333333333333332</v>
      </c>
      <c r="R148" s="10"/>
      <c r="S148" s="73">
        <f>IFERROR(IF(VLOOKUP($A148,#REF!,7,FALSE)&gt;0,D148*VLOOKUP($A148,BASE_DADOS!$A:$O,12,0),0),0)</f>
        <v>0</v>
      </c>
      <c r="T148" s="73">
        <f>IFERROR(IF(VLOOKUP($A148,#REF!,7,FALSE)&gt;0,E148*VLOOKUP($A148,BASE_DADOS!$A:$O,12,0),0),0)</f>
        <v>0</v>
      </c>
      <c r="U148" s="73">
        <f>IFERROR(IF(VLOOKUP($A148,#REF!,7,FALSE)&gt;0,F148*VLOOKUP($A148,BASE_DADOS!$A:$O,12,0),0),0)</f>
        <v>0</v>
      </c>
      <c r="V148" s="73">
        <f>IFERROR(IF(VLOOKUP($A148,#REF!,7,FALSE)&gt;0,G148*VLOOKUP($A148,BASE_DADOS!$A:$O,12,0),0),0)</f>
        <v>0</v>
      </c>
      <c r="W148" s="73">
        <f>IFERROR(IF(VLOOKUP($A148,#REF!,7,FALSE)&gt;0,H148*VLOOKUP($A148,BASE_DADOS!$A:$O,12,0),0),0)</f>
        <v>0</v>
      </c>
      <c r="X148" s="73">
        <f>IFERROR(IF(VLOOKUP($A148,#REF!,7,FALSE)&gt;0,I148*VLOOKUP($A148,BASE_DADOS!$A:$O,12,0),0),0)</f>
        <v>0</v>
      </c>
      <c r="Y148" s="73">
        <f>IFERROR(IF(VLOOKUP($A148,#REF!,7,FALSE)&gt;0,J148*VLOOKUP($A148,BASE_DADOS!$A:$O,12,0),0),0)</f>
        <v>0</v>
      </c>
      <c r="Z148" s="73">
        <f>IFERROR(IF(VLOOKUP($A148,#REF!,7,FALSE)&gt;0,K148*VLOOKUP($A148,BASE_DADOS!$A:$O,12,0),0),0)</f>
        <v>0</v>
      </c>
      <c r="AA148" s="73">
        <f>IFERROR(IF(VLOOKUP($A148,#REF!,7,FALSE)&gt;0,L148*VLOOKUP($A148,BASE_DADOS!$A:$O,12,0),0),0)</f>
        <v>0</v>
      </c>
      <c r="AB148" s="73">
        <f>IFERROR(IF(VLOOKUP($A148,#REF!,7,FALSE)&gt;0,M148*VLOOKUP($A148,BASE_DADOS!$A:$O,12,0),0),0)</f>
        <v>0</v>
      </c>
      <c r="AC148" s="73">
        <f>IFERROR(IF(VLOOKUP($A148,#REF!,7,FALSE)&gt;0,N148*VLOOKUP($A148,BASE_DADOS!$A:$O,12,0),0),0)</f>
        <v>0</v>
      </c>
      <c r="AD148" s="73">
        <f>IFERROR(IF(VLOOKUP($A148,#REF!,7,FALSE)&gt;0,O148*VLOOKUP($A148,BASE_DADOS!$A:$O,12,0),0),0)</f>
        <v>0</v>
      </c>
      <c r="AE148" s="73">
        <f>IFERROR(IF(VLOOKUP($A148,#REF!,7,FALSE)&gt;0,P148*VLOOKUP($A148,BASE_DADOS!$A:$O,12,0),0),0)</f>
        <v>0</v>
      </c>
      <c r="AF148" s="73">
        <f>IFERROR(IF(VLOOKUP($A148,#REF!,7,FALSE)&gt;0,Q148*VLOOKUP($A148,BASE_DADOS!$A:$O,12,0),0),0)</f>
        <v>0</v>
      </c>
    </row>
    <row r="149" spans="1:32" ht="15.75" customHeight="1" x14ac:dyDescent="0.25">
      <c r="A149" s="69" t="str">
        <f t="shared" si="3"/>
        <v xml:space="preserve">SC4_JOINVILLENOVELA 3 - MELHORES MOMENTOS </v>
      </c>
      <c r="B149" s="10" t="s">
        <v>87</v>
      </c>
      <c r="C149" s="24" t="s">
        <v>62</v>
      </c>
      <c r="D149" s="20">
        <v>0.52631578947368418</v>
      </c>
      <c r="E149" s="20">
        <v>0.47368421052631576</v>
      </c>
      <c r="F149" s="20">
        <v>4.9535603715170282E-2</v>
      </c>
      <c r="G149" s="20">
        <v>0.13931888544891641</v>
      </c>
      <c r="H149" s="20">
        <v>0.18575851393188855</v>
      </c>
      <c r="I149" s="20">
        <v>0.20743034055727555</v>
      </c>
      <c r="J149" s="20">
        <v>0.17956656346749225</v>
      </c>
      <c r="K149" s="20">
        <v>0.23839009287925697</v>
      </c>
      <c r="L149" s="20">
        <v>0.23839009287925697</v>
      </c>
      <c r="M149" s="20">
        <v>0.45201238390092879</v>
      </c>
      <c r="N149" s="20">
        <v>0.30959752321981426</v>
      </c>
      <c r="O149" s="20">
        <v>0.36249999999999999</v>
      </c>
      <c r="P149" s="20">
        <v>0.45416666666666666</v>
      </c>
      <c r="Q149" s="20">
        <v>0.18333333333333332</v>
      </c>
      <c r="R149" s="10"/>
      <c r="S149" s="73">
        <f>IFERROR(IF(VLOOKUP($A149,#REF!,7,FALSE)&gt;0,D149*VLOOKUP($A149,BASE_DADOS!$A:$O,12,0),0),0)</f>
        <v>0</v>
      </c>
      <c r="T149" s="73">
        <f>IFERROR(IF(VLOOKUP($A149,#REF!,7,FALSE)&gt;0,E149*VLOOKUP($A149,BASE_DADOS!$A:$O,12,0),0),0)</f>
        <v>0</v>
      </c>
      <c r="U149" s="73">
        <f>IFERROR(IF(VLOOKUP($A149,#REF!,7,FALSE)&gt;0,F149*VLOOKUP($A149,BASE_DADOS!$A:$O,12,0),0),0)</f>
        <v>0</v>
      </c>
      <c r="V149" s="73">
        <f>IFERROR(IF(VLOOKUP($A149,#REF!,7,FALSE)&gt;0,G149*VLOOKUP($A149,BASE_DADOS!$A:$O,12,0),0),0)</f>
        <v>0</v>
      </c>
      <c r="W149" s="73">
        <f>IFERROR(IF(VLOOKUP($A149,#REF!,7,FALSE)&gt;0,H149*VLOOKUP($A149,BASE_DADOS!$A:$O,12,0),0),0)</f>
        <v>0</v>
      </c>
      <c r="X149" s="73">
        <f>IFERROR(IF(VLOOKUP($A149,#REF!,7,FALSE)&gt;0,I149*VLOOKUP($A149,BASE_DADOS!$A:$O,12,0),0),0)</f>
        <v>0</v>
      </c>
      <c r="Y149" s="73">
        <f>IFERROR(IF(VLOOKUP($A149,#REF!,7,FALSE)&gt;0,J149*VLOOKUP($A149,BASE_DADOS!$A:$O,12,0),0),0)</f>
        <v>0</v>
      </c>
      <c r="Z149" s="73">
        <f>IFERROR(IF(VLOOKUP($A149,#REF!,7,FALSE)&gt;0,K149*VLOOKUP($A149,BASE_DADOS!$A:$O,12,0),0),0)</f>
        <v>0</v>
      </c>
      <c r="AA149" s="73">
        <f>IFERROR(IF(VLOOKUP($A149,#REF!,7,FALSE)&gt;0,L149*VLOOKUP($A149,BASE_DADOS!$A:$O,12,0),0),0)</f>
        <v>0</v>
      </c>
      <c r="AB149" s="73">
        <f>IFERROR(IF(VLOOKUP($A149,#REF!,7,FALSE)&gt;0,M149*VLOOKUP($A149,BASE_DADOS!$A:$O,12,0),0),0)</f>
        <v>0</v>
      </c>
      <c r="AC149" s="73">
        <f>IFERROR(IF(VLOOKUP($A149,#REF!,7,FALSE)&gt;0,N149*VLOOKUP($A149,BASE_DADOS!$A:$O,12,0),0),0)</f>
        <v>0</v>
      </c>
      <c r="AD149" s="73">
        <f>IFERROR(IF(VLOOKUP($A149,#REF!,7,FALSE)&gt;0,O149*VLOOKUP($A149,BASE_DADOS!$A:$O,12,0),0),0)</f>
        <v>0</v>
      </c>
      <c r="AE149" s="73">
        <f>IFERROR(IF(VLOOKUP($A149,#REF!,7,FALSE)&gt;0,P149*VLOOKUP($A149,BASE_DADOS!$A:$O,12,0),0),0)</f>
        <v>0</v>
      </c>
      <c r="AF149" s="73">
        <f>IFERROR(IF(VLOOKUP($A149,#REF!,7,FALSE)&gt;0,Q149*VLOOKUP($A149,BASE_DADOS!$A:$O,12,0),0),0)</f>
        <v>0</v>
      </c>
    </row>
    <row r="150" spans="1:32" ht="15.75" customHeight="1" x14ac:dyDescent="0.25">
      <c r="A150" s="69" t="str">
        <f t="shared" si="3"/>
        <v xml:space="preserve">SC4_JOINVILLESUPER TELA </v>
      </c>
      <c r="B150" s="10" t="s">
        <v>87</v>
      </c>
      <c r="C150" s="24" t="s">
        <v>63</v>
      </c>
      <c r="D150" s="20">
        <v>0.52631578947368418</v>
      </c>
      <c r="E150" s="20">
        <v>0.47368421052631576</v>
      </c>
      <c r="F150" s="20">
        <v>4.9535603715170282E-2</v>
      </c>
      <c r="G150" s="20">
        <v>0.13931888544891641</v>
      </c>
      <c r="H150" s="20">
        <v>0.18575851393188855</v>
      </c>
      <c r="I150" s="20">
        <v>0.20743034055727555</v>
      </c>
      <c r="J150" s="20">
        <v>0.17956656346749225</v>
      </c>
      <c r="K150" s="20">
        <v>0.23839009287925697</v>
      </c>
      <c r="L150" s="20">
        <v>0.23839009287925697</v>
      </c>
      <c r="M150" s="20">
        <v>0.45201238390092879</v>
      </c>
      <c r="N150" s="20">
        <v>0.30959752321981426</v>
      </c>
      <c r="O150" s="20">
        <v>0.36249999999999999</v>
      </c>
      <c r="P150" s="20">
        <v>0.45416666666666666</v>
      </c>
      <c r="Q150" s="20">
        <v>0.18333333333333332</v>
      </c>
      <c r="R150" s="10"/>
      <c r="S150" s="73">
        <f>IFERROR(IF(VLOOKUP($A150,#REF!,7,FALSE)&gt;0,D150*VLOOKUP($A150,BASE_DADOS!$A:$O,12,0),0),0)</f>
        <v>0</v>
      </c>
      <c r="T150" s="73">
        <f>IFERROR(IF(VLOOKUP($A150,#REF!,7,FALSE)&gt;0,E150*VLOOKUP($A150,BASE_DADOS!$A:$O,12,0),0),0)</f>
        <v>0</v>
      </c>
      <c r="U150" s="73">
        <f>IFERROR(IF(VLOOKUP($A150,#REF!,7,FALSE)&gt;0,F150*VLOOKUP($A150,BASE_DADOS!$A:$O,12,0),0),0)</f>
        <v>0</v>
      </c>
      <c r="V150" s="73">
        <f>IFERROR(IF(VLOOKUP($A150,#REF!,7,FALSE)&gt;0,G150*VLOOKUP($A150,BASE_DADOS!$A:$O,12,0),0),0)</f>
        <v>0</v>
      </c>
      <c r="W150" s="73">
        <f>IFERROR(IF(VLOOKUP($A150,#REF!,7,FALSE)&gt;0,H150*VLOOKUP($A150,BASE_DADOS!$A:$O,12,0),0),0)</f>
        <v>0</v>
      </c>
      <c r="X150" s="73">
        <f>IFERROR(IF(VLOOKUP($A150,#REF!,7,FALSE)&gt;0,I150*VLOOKUP($A150,BASE_DADOS!$A:$O,12,0),0),0)</f>
        <v>0</v>
      </c>
      <c r="Y150" s="73">
        <f>IFERROR(IF(VLOOKUP($A150,#REF!,7,FALSE)&gt;0,J150*VLOOKUP($A150,BASE_DADOS!$A:$O,12,0),0),0)</f>
        <v>0</v>
      </c>
      <c r="Z150" s="73">
        <f>IFERROR(IF(VLOOKUP($A150,#REF!,7,FALSE)&gt;0,K150*VLOOKUP($A150,BASE_DADOS!$A:$O,12,0),0),0)</f>
        <v>0</v>
      </c>
      <c r="AA150" s="73">
        <f>IFERROR(IF(VLOOKUP($A150,#REF!,7,FALSE)&gt;0,L150*VLOOKUP($A150,BASE_DADOS!$A:$O,12,0),0),0)</f>
        <v>0</v>
      </c>
      <c r="AB150" s="73">
        <f>IFERROR(IF(VLOOKUP($A150,#REF!,7,FALSE)&gt;0,M150*VLOOKUP($A150,BASE_DADOS!$A:$O,12,0),0),0)</f>
        <v>0</v>
      </c>
      <c r="AC150" s="73">
        <f>IFERROR(IF(VLOOKUP($A150,#REF!,7,FALSE)&gt;0,N150*VLOOKUP($A150,BASE_DADOS!$A:$O,12,0),0),0)</f>
        <v>0</v>
      </c>
      <c r="AD150" s="73">
        <f>IFERROR(IF(VLOOKUP($A150,#REF!,7,FALSE)&gt;0,O150*VLOOKUP($A150,BASE_DADOS!$A:$O,12,0),0),0)</f>
        <v>0</v>
      </c>
      <c r="AE150" s="73">
        <f>IFERROR(IF(VLOOKUP($A150,#REF!,7,FALSE)&gt;0,P150*VLOOKUP($A150,BASE_DADOS!$A:$O,12,0),0),0)</f>
        <v>0</v>
      </c>
      <c r="AF150" s="73">
        <f>IFERROR(IF(VLOOKUP($A150,#REF!,7,FALSE)&gt;0,Q150*VLOOKUP($A150,BASE_DADOS!$A:$O,12,0),0),0)</f>
        <v>0</v>
      </c>
    </row>
    <row r="151" spans="1:32" ht="15.75" customHeight="1" x14ac:dyDescent="0.25">
      <c r="A151" s="69" t="str">
        <f t="shared" si="3"/>
        <v>SC4_JOINVILLESÉRIE DE SÁBADO</v>
      </c>
      <c r="B151" s="10" t="s">
        <v>87</v>
      </c>
      <c r="C151" s="70" t="s">
        <v>65</v>
      </c>
      <c r="D151" s="20">
        <v>0.52631578947368418</v>
      </c>
      <c r="E151" s="20">
        <v>0.47368421052631576</v>
      </c>
      <c r="F151" s="20">
        <v>4.9535603715170282E-2</v>
      </c>
      <c r="G151" s="20">
        <v>0.13931888544891641</v>
      </c>
      <c r="H151" s="20">
        <v>0.18575851393188855</v>
      </c>
      <c r="I151" s="20">
        <v>0.20743034055727555</v>
      </c>
      <c r="J151" s="20">
        <v>0.17956656346749225</v>
      </c>
      <c r="K151" s="20">
        <v>0.23839009287925697</v>
      </c>
      <c r="L151" s="20">
        <v>0.23839009287925697</v>
      </c>
      <c r="M151" s="20">
        <v>0.45201238390092879</v>
      </c>
      <c r="N151" s="20">
        <v>0.30959752321981426</v>
      </c>
      <c r="O151" s="20">
        <v>0.36249999999999999</v>
      </c>
      <c r="P151" s="20">
        <v>0.45416666666666666</v>
      </c>
      <c r="Q151" s="20">
        <v>0.18333333333333332</v>
      </c>
      <c r="R151" s="10"/>
      <c r="S151" s="73">
        <f>IFERROR(IF(VLOOKUP($A151,#REF!,7,FALSE)&gt;0,D151*VLOOKUP($A151,BASE_DADOS!$A:$O,12,0),0),0)</f>
        <v>0</v>
      </c>
      <c r="T151" s="73">
        <f>IFERROR(IF(VLOOKUP($A151,#REF!,7,FALSE)&gt;0,E151*VLOOKUP($A151,BASE_DADOS!$A:$O,12,0),0),0)</f>
        <v>0</v>
      </c>
      <c r="U151" s="73">
        <f>IFERROR(IF(VLOOKUP($A151,#REF!,7,FALSE)&gt;0,F151*VLOOKUP($A151,BASE_DADOS!$A:$O,12,0),0),0)</f>
        <v>0</v>
      </c>
      <c r="V151" s="73">
        <f>IFERROR(IF(VLOOKUP($A151,#REF!,7,FALSE)&gt;0,G151*VLOOKUP($A151,BASE_DADOS!$A:$O,12,0),0),0)</f>
        <v>0</v>
      </c>
      <c r="W151" s="73">
        <f>IFERROR(IF(VLOOKUP($A151,#REF!,7,FALSE)&gt;0,H151*VLOOKUP($A151,BASE_DADOS!$A:$O,12,0),0),0)</f>
        <v>0</v>
      </c>
      <c r="X151" s="73">
        <f>IFERROR(IF(VLOOKUP($A151,#REF!,7,FALSE)&gt;0,I151*VLOOKUP($A151,BASE_DADOS!$A:$O,12,0),0),0)</f>
        <v>0</v>
      </c>
      <c r="Y151" s="73">
        <f>IFERROR(IF(VLOOKUP($A151,#REF!,7,FALSE)&gt;0,J151*VLOOKUP($A151,BASE_DADOS!$A:$O,12,0),0),0)</f>
        <v>0</v>
      </c>
      <c r="Z151" s="73">
        <f>IFERROR(IF(VLOOKUP($A151,#REF!,7,FALSE)&gt;0,K151*VLOOKUP($A151,BASE_DADOS!$A:$O,12,0),0),0)</f>
        <v>0</v>
      </c>
      <c r="AA151" s="73">
        <f>IFERROR(IF(VLOOKUP($A151,#REF!,7,FALSE)&gt;0,L151*VLOOKUP($A151,BASE_DADOS!$A:$O,12,0),0),0)</f>
        <v>0</v>
      </c>
      <c r="AB151" s="73">
        <f>IFERROR(IF(VLOOKUP($A151,#REF!,7,FALSE)&gt;0,M151*VLOOKUP($A151,BASE_DADOS!$A:$O,12,0),0),0)</f>
        <v>0</v>
      </c>
      <c r="AC151" s="73">
        <f>IFERROR(IF(VLOOKUP($A151,#REF!,7,FALSE)&gt;0,N151*VLOOKUP($A151,BASE_DADOS!$A:$O,12,0),0),0)</f>
        <v>0</v>
      </c>
      <c r="AD151" s="73">
        <f>IFERROR(IF(VLOOKUP($A151,#REF!,7,FALSE)&gt;0,O151*VLOOKUP($A151,BASE_DADOS!$A:$O,12,0),0),0)</f>
        <v>0</v>
      </c>
      <c r="AE151" s="73">
        <f>IFERROR(IF(VLOOKUP($A151,#REF!,7,FALSE)&gt;0,P151*VLOOKUP($A151,BASE_DADOS!$A:$O,12,0),0),0)</f>
        <v>0</v>
      </c>
      <c r="AF151" s="73">
        <f>IFERROR(IF(VLOOKUP($A151,#REF!,7,FALSE)&gt;0,Q151*VLOOKUP($A151,BASE_DADOS!$A:$O,12,0),0),0)</f>
        <v>0</v>
      </c>
    </row>
    <row r="152" spans="1:32" ht="15.75" customHeight="1" x14ac:dyDescent="0.25">
      <c r="A152" s="69" t="str">
        <f t="shared" si="3"/>
        <v>SC4_JOINVILLEAGRO SAÚDE E COOPERAÇÃO</v>
      </c>
      <c r="B152" s="10" t="s">
        <v>87</v>
      </c>
      <c r="C152" s="70" t="s">
        <v>68</v>
      </c>
      <c r="D152" s="20">
        <v>0.54934210526315785</v>
      </c>
      <c r="E152" s="20">
        <v>0.45065789473684209</v>
      </c>
      <c r="F152" s="20">
        <v>7.2368421052631582E-2</v>
      </c>
      <c r="G152" s="20">
        <v>0.14473684210526316</v>
      </c>
      <c r="H152" s="20">
        <v>0.18092105263157895</v>
      </c>
      <c r="I152" s="20">
        <v>0.19078947368421054</v>
      </c>
      <c r="J152" s="20">
        <v>0.21052631578947367</v>
      </c>
      <c r="K152" s="20">
        <v>0.20065789473684212</v>
      </c>
      <c r="L152" s="20">
        <v>0.21710526315789475</v>
      </c>
      <c r="M152" s="20">
        <v>0.46381578947368424</v>
      </c>
      <c r="N152" s="20">
        <v>0.31907894736842107</v>
      </c>
      <c r="O152" s="20">
        <v>0.3452914798206278</v>
      </c>
      <c r="P152" s="20">
        <v>0.49775784753363228</v>
      </c>
      <c r="Q152" s="20">
        <v>0.15695067264573992</v>
      </c>
      <c r="R152" s="10"/>
      <c r="S152" s="73">
        <f>IFERROR(IF(VLOOKUP($A152,#REF!,7,FALSE)&gt;0,D152*VLOOKUP($A152,BASE_DADOS!$A:$O,12,0),0),0)</f>
        <v>0</v>
      </c>
      <c r="T152" s="73">
        <f>IFERROR(IF(VLOOKUP($A152,#REF!,7,FALSE)&gt;0,E152*VLOOKUP($A152,BASE_DADOS!$A:$O,12,0),0),0)</f>
        <v>0</v>
      </c>
      <c r="U152" s="73">
        <f>IFERROR(IF(VLOOKUP($A152,#REF!,7,FALSE)&gt;0,F152*VLOOKUP($A152,BASE_DADOS!$A:$O,12,0),0),0)</f>
        <v>0</v>
      </c>
      <c r="V152" s="73">
        <f>IFERROR(IF(VLOOKUP($A152,#REF!,7,FALSE)&gt;0,G152*VLOOKUP($A152,BASE_DADOS!$A:$O,12,0),0),0)</f>
        <v>0</v>
      </c>
      <c r="W152" s="73">
        <f>IFERROR(IF(VLOOKUP($A152,#REF!,7,FALSE)&gt;0,H152*VLOOKUP($A152,BASE_DADOS!$A:$O,12,0),0),0)</f>
        <v>0</v>
      </c>
      <c r="X152" s="73">
        <f>IFERROR(IF(VLOOKUP($A152,#REF!,7,FALSE)&gt;0,I152*VLOOKUP($A152,BASE_DADOS!$A:$O,12,0),0),0)</f>
        <v>0</v>
      </c>
      <c r="Y152" s="73">
        <f>IFERROR(IF(VLOOKUP($A152,#REF!,7,FALSE)&gt;0,J152*VLOOKUP($A152,BASE_DADOS!$A:$O,12,0),0),0)</f>
        <v>0</v>
      </c>
      <c r="Z152" s="73">
        <f>IFERROR(IF(VLOOKUP($A152,#REF!,7,FALSE)&gt;0,K152*VLOOKUP($A152,BASE_DADOS!$A:$O,12,0),0),0)</f>
        <v>0</v>
      </c>
      <c r="AA152" s="73">
        <f>IFERROR(IF(VLOOKUP($A152,#REF!,7,FALSE)&gt;0,L152*VLOOKUP($A152,BASE_DADOS!$A:$O,12,0),0),0)</f>
        <v>0</v>
      </c>
      <c r="AB152" s="73">
        <f>IFERROR(IF(VLOOKUP($A152,#REF!,7,FALSE)&gt;0,M152*VLOOKUP($A152,BASE_DADOS!$A:$O,12,0),0),0)</f>
        <v>0</v>
      </c>
      <c r="AC152" s="73">
        <f>IFERROR(IF(VLOOKUP($A152,#REF!,7,FALSE)&gt;0,N152*VLOOKUP($A152,BASE_DADOS!$A:$O,12,0),0),0)</f>
        <v>0</v>
      </c>
      <c r="AD152" s="73">
        <f>IFERROR(IF(VLOOKUP($A152,#REF!,7,FALSE)&gt;0,O152*VLOOKUP($A152,BASE_DADOS!$A:$O,12,0),0),0)</f>
        <v>0</v>
      </c>
      <c r="AE152" s="73">
        <f>IFERROR(IF(VLOOKUP($A152,#REF!,7,FALSE)&gt;0,P152*VLOOKUP($A152,BASE_DADOS!$A:$O,12,0),0),0)</f>
        <v>0</v>
      </c>
      <c r="AF152" s="73">
        <f>IFERROR(IF(VLOOKUP($A152,#REF!,7,FALSE)&gt;0,Q152*VLOOKUP($A152,BASE_DADOS!$A:$O,12,0),0),0)</f>
        <v>0</v>
      </c>
    </row>
    <row r="153" spans="1:32" ht="15.75" customHeight="1" x14ac:dyDescent="0.25">
      <c r="A153" s="69" t="str">
        <f t="shared" si="3"/>
        <v>SC4_JOINVILLECINE MAIOR</v>
      </c>
      <c r="B153" s="10" t="s">
        <v>87</v>
      </c>
      <c r="C153" s="24" t="s">
        <v>71</v>
      </c>
      <c r="D153" s="20">
        <v>0.54934210526315785</v>
      </c>
      <c r="E153" s="20">
        <v>0.45065789473684209</v>
      </c>
      <c r="F153" s="20">
        <v>7.2368421052631582E-2</v>
      </c>
      <c r="G153" s="20">
        <v>0.14473684210526316</v>
      </c>
      <c r="H153" s="20">
        <v>0.18092105263157895</v>
      </c>
      <c r="I153" s="20">
        <v>0.19078947368421054</v>
      </c>
      <c r="J153" s="20">
        <v>0.21052631578947367</v>
      </c>
      <c r="K153" s="20">
        <v>0.20065789473684212</v>
      </c>
      <c r="L153" s="20">
        <v>0.21710526315789475</v>
      </c>
      <c r="M153" s="20">
        <v>0.46381578947368424</v>
      </c>
      <c r="N153" s="20">
        <v>0.31907894736842107</v>
      </c>
      <c r="O153" s="20">
        <v>0.3452914798206278</v>
      </c>
      <c r="P153" s="20">
        <v>0.49775784753363228</v>
      </c>
      <c r="Q153" s="20">
        <v>0.15695067264573992</v>
      </c>
      <c r="R153" s="10"/>
      <c r="S153" s="73">
        <f>IFERROR(IF(VLOOKUP($A153,#REF!,7,FALSE)&gt;0,D153*VLOOKUP($A153,BASE_DADOS!$A:$O,12,0),0),0)</f>
        <v>0</v>
      </c>
      <c r="T153" s="73">
        <f>IFERROR(IF(VLOOKUP($A153,#REF!,7,FALSE)&gt;0,E153*VLOOKUP($A153,BASE_DADOS!$A:$O,12,0),0),0)</f>
        <v>0</v>
      </c>
      <c r="U153" s="73">
        <f>IFERROR(IF(VLOOKUP($A153,#REF!,7,FALSE)&gt;0,F153*VLOOKUP($A153,BASE_DADOS!$A:$O,12,0),0),0)</f>
        <v>0</v>
      </c>
      <c r="V153" s="73">
        <f>IFERROR(IF(VLOOKUP($A153,#REF!,7,FALSE)&gt;0,G153*VLOOKUP($A153,BASE_DADOS!$A:$O,12,0),0),0)</f>
        <v>0</v>
      </c>
      <c r="W153" s="73">
        <f>IFERROR(IF(VLOOKUP($A153,#REF!,7,FALSE)&gt;0,H153*VLOOKUP($A153,BASE_DADOS!$A:$O,12,0),0),0)</f>
        <v>0</v>
      </c>
      <c r="X153" s="73">
        <f>IFERROR(IF(VLOOKUP($A153,#REF!,7,FALSE)&gt;0,I153*VLOOKUP($A153,BASE_DADOS!$A:$O,12,0),0),0)</f>
        <v>0</v>
      </c>
      <c r="Y153" s="73">
        <f>IFERROR(IF(VLOOKUP($A153,#REF!,7,FALSE)&gt;0,J153*VLOOKUP($A153,BASE_DADOS!$A:$O,12,0),0),0)</f>
        <v>0</v>
      </c>
      <c r="Z153" s="73">
        <f>IFERROR(IF(VLOOKUP($A153,#REF!,7,FALSE)&gt;0,K153*VLOOKUP($A153,BASE_DADOS!$A:$O,12,0),0),0)</f>
        <v>0</v>
      </c>
      <c r="AA153" s="73">
        <f>IFERROR(IF(VLOOKUP($A153,#REF!,7,FALSE)&gt;0,L153*VLOOKUP($A153,BASE_DADOS!$A:$O,12,0),0),0)</f>
        <v>0</v>
      </c>
      <c r="AB153" s="73">
        <f>IFERROR(IF(VLOOKUP($A153,#REF!,7,FALSE)&gt;0,M153*VLOOKUP($A153,BASE_DADOS!$A:$O,12,0),0),0)</f>
        <v>0</v>
      </c>
      <c r="AC153" s="73">
        <f>IFERROR(IF(VLOOKUP($A153,#REF!,7,FALSE)&gt;0,N153*VLOOKUP($A153,BASE_DADOS!$A:$O,12,0),0),0)</f>
        <v>0</v>
      </c>
      <c r="AD153" s="73">
        <f>IFERROR(IF(VLOOKUP($A153,#REF!,7,FALSE)&gt;0,O153*VLOOKUP($A153,BASE_DADOS!$A:$O,12,0),0),0)</f>
        <v>0</v>
      </c>
      <c r="AE153" s="73">
        <f>IFERROR(IF(VLOOKUP($A153,#REF!,7,FALSE)&gt;0,P153*VLOOKUP($A153,BASE_DADOS!$A:$O,12,0),0),0)</f>
        <v>0</v>
      </c>
      <c r="AF153" s="73">
        <f>IFERROR(IF(VLOOKUP($A153,#REF!,7,FALSE)&gt;0,Q153*VLOOKUP($A153,BASE_DADOS!$A:$O,12,0),0),0)</f>
        <v>0</v>
      </c>
    </row>
    <row r="154" spans="1:32" ht="15.75" customHeight="1" x14ac:dyDescent="0.25">
      <c r="A154" s="69" t="str">
        <f t="shared" si="3"/>
        <v>SC4_JOINVILLEHORA DO FARO</v>
      </c>
      <c r="B154" s="10" t="s">
        <v>87</v>
      </c>
      <c r="C154" s="24" t="s">
        <v>72</v>
      </c>
      <c r="D154" s="20">
        <v>0.54934210526315785</v>
      </c>
      <c r="E154" s="20">
        <v>0.45065789473684209</v>
      </c>
      <c r="F154" s="20">
        <v>7.2368421052631582E-2</v>
      </c>
      <c r="G154" s="20">
        <v>0.14473684210526316</v>
      </c>
      <c r="H154" s="20">
        <v>0.18092105263157895</v>
      </c>
      <c r="I154" s="20">
        <v>0.19078947368421054</v>
      </c>
      <c r="J154" s="20">
        <v>0.21052631578947367</v>
      </c>
      <c r="K154" s="20">
        <v>0.20065789473684212</v>
      </c>
      <c r="L154" s="20">
        <v>0.21710526315789475</v>
      </c>
      <c r="M154" s="20">
        <v>0.46381578947368424</v>
      </c>
      <c r="N154" s="20">
        <v>0.31907894736842107</v>
      </c>
      <c r="O154" s="20">
        <v>0.3452914798206278</v>
      </c>
      <c r="P154" s="20">
        <v>0.49775784753363228</v>
      </c>
      <c r="Q154" s="20">
        <v>0.15695067264573992</v>
      </c>
      <c r="R154" s="10"/>
      <c r="S154" s="73">
        <f>IFERROR(IF(VLOOKUP($A154,#REF!,7,FALSE)&gt;0,D154*VLOOKUP($A154,BASE_DADOS!$A:$O,12,0),0),0)</f>
        <v>0</v>
      </c>
      <c r="T154" s="73">
        <f>IFERROR(IF(VLOOKUP($A154,#REF!,7,FALSE)&gt;0,E154*VLOOKUP($A154,BASE_DADOS!$A:$O,12,0),0),0)</f>
        <v>0</v>
      </c>
      <c r="U154" s="73">
        <f>IFERROR(IF(VLOOKUP($A154,#REF!,7,FALSE)&gt;0,F154*VLOOKUP($A154,BASE_DADOS!$A:$O,12,0),0),0)</f>
        <v>0</v>
      </c>
      <c r="V154" s="73">
        <f>IFERROR(IF(VLOOKUP($A154,#REF!,7,FALSE)&gt;0,G154*VLOOKUP($A154,BASE_DADOS!$A:$O,12,0),0),0)</f>
        <v>0</v>
      </c>
      <c r="W154" s="73">
        <f>IFERROR(IF(VLOOKUP($A154,#REF!,7,FALSE)&gt;0,H154*VLOOKUP($A154,BASE_DADOS!$A:$O,12,0),0),0)</f>
        <v>0</v>
      </c>
      <c r="X154" s="73">
        <f>IFERROR(IF(VLOOKUP($A154,#REF!,7,FALSE)&gt;0,I154*VLOOKUP($A154,BASE_DADOS!$A:$O,12,0),0),0)</f>
        <v>0</v>
      </c>
      <c r="Y154" s="73">
        <f>IFERROR(IF(VLOOKUP($A154,#REF!,7,FALSE)&gt;0,J154*VLOOKUP($A154,BASE_DADOS!$A:$O,12,0),0),0)</f>
        <v>0</v>
      </c>
      <c r="Z154" s="73">
        <f>IFERROR(IF(VLOOKUP($A154,#REF!,7,FALSE)&gt;0,K154*VLOOKUP($A154,BASE_DADOS!$A:$O,12,0),0),0)</f>
        <v>0</v>
      </c>
      <c r="AA154" s="73">
        <f>IFERROR(IF(VLOOKUP($A154,#REF!,7,FALSE)&gt;0,L154*VLOOKUP($A154,BASE_DADOS!$A:$O,12,0),0),0)</f>
        <v>0</v>
      </c>
      <c r="AB154" s="73">
        <f>IFERROR(IF(VLOOKUP($A154,#REF!,7,FALSE)&gt;0,M154*VLOOKUP($A154,BASE_DADOS!$A:$O,12,0),0),0)</f>
        <v>0</v>
      </c>
      <c r="AC154" s="73">
        <f>IFERROR(IF(VLOOKUP($A154,#REF!,7,FALSE)&gt;0,N154*VLOOKUP($A154,BASE_DADOS!$A:$O,12,0),0),0)</f>
        <v>0</v>
      </c>
      <c r="AD154" s="73">
        <f>IFERROR(IF(VLOOKUP($A154,#REF!,7,FALSE)&gt;0,O154*VLOOKUP($A154,BASE_DADOS!$A:$O,12,0),0),0)</f>
        <v>0</v>
      </c>
      <c r="AE154" s="73">
        <f>IFERROR(IF(VLOOKUP($A154,#REF!,7,FALSE)&gt;0,P154*VLOOKUP($A154,BASE_DADOS!$A:$O,12,0),0),0)</f>
        <v>0</v>
      </c>
      <c r="AF154" s="73">
        <f>IFERROR(IF(VLOOKUP($A154,#REF!,7,FALSE)&gt;0,Q154*VLOOKUP($A154,BASE_DADOS!$A:$O,12,0),0),0)</f>
        <v>0</v>
      </c>
    </row>
    <row r="155" spans="1:32" ht="15.75" customHeight="1" x14ac:dyDescent="0.25">
      <c r="A155" s="69" t="str">
        <f t="shared" si="3"/>
        <v>SC4_JOINVILLEREALITY SHOW 4</v>
      </c>
      <c r="B155" s="10" t="s">
        <v>87</v>
      </c>
      <c r="C155" s="24" t="s">
        <v>74</v>
      </c>
      <c r="D155" s="20">
        <v>0.54934210526315785</v>
      </c>
      <c r="E155" s="20">
        <v>0.45065789473684209</v>
      </c>
      <c r="F155" s="20">
        <v>7.2368421052631582E-2</v>
      </c>
      <c r="G155" s="20">
        <v>0.14473684210526316</v>
      </c>
      <c r="H155" s="20">
        <v>0.18092105263157895</v>
      </c>
      <c r="I155" s="20">
        <v>0.19078947368421054</v>
      </c>
      <c r="J155" s="20">
        <v>0.21052631578947367</v>
      </c>
      <c r="K155" s="20">
        <v>0.20065789473684212</v>
      </c>
      <c r="L155" s="20">
        <v>0.21710526315789475</v>
      </c>
      <c r="M155" s="20">
        <v>0.46381578947368424</v>
      </c>
      <c r="N155" s="20">
        <v>0.31907894736842107</v>
      </c>
      <c r="O155" s="20">
        <v>0.3452914798206278</v>
      </c>
      <c r="P155" s="20">
        <v>0.49775784753363228</v>
      </c>
      <c r="Q155" s="20">
        <v>0.15695067264573992</v>
      </c>
      <c r="R155" s="10"/>
      <c r="S155" s="73">
        <f>IFERROR(IF(VLOOKUP($A155,#REF!,7,FALSE)&gt;0,D155*VLOOKUP($A155,BASE_DADOS!$A:$O,12,0),0),0)</f>
        <v>0</v>
      </c>
      <c r="T155" s="73">
        <f>IFERROR(IF(VLOOKUP($A155,#REF!,7,FALSE)&gt;0,E155*VLOOKUP($A155,BASE_DADOS!$A:$O,12,0),0),0)</f>
        <v>0</v>
      </c>
      <c r="U155" s="73">
        <f>IFERROR(IF(VLOOKUP($A155,#REF!,7,FALSE)&gt;0,F155*VLOOKUP($A155,BASE_DADOS!$A:$O,12,0),0),0)</f>
        <v>0</v>
      </c>
      <c r="V155" s="73">
        <f>IFERROR(IF(VLOOKUP($A155,#REF!,7,FALSE)&gt;0,G155*VLOOKUP($A155,BASE_DADOS!$A:$O,12,0),0),0)</f>
        <v>0</v>
      </c>
      <c r="W155" s="73">
        <f>IFERROR(IF(VLOOKUP($A155,#REF!,7,FALSE)&gt;0,H155*VLOOKUP($A155,BASE_DADOS!$A:$O,12,0),0),0)</f>
        <v>0</v>
      </c>
      <c r="X155" s="73">
        <f>IFERROR(IF(VLOOKUP($A155,#REF!,7,FALSE)&gt;0,I155*VLOOKUP($A155,BASE_DADOS!$A:$O,12,0),0),0)</f>
        <v>0</v>
      </c>
      <c r="Y155" s="73">
        <f>IFERROR(IF(VLOOKUP($A155,#REF!,7,FALSE)&gt;0,J155*VLOOKUP($A155,BASE_DADOS!$A:$O,12,0),0),0)</f>
        <v>0</v>
      </c>
      <c r="Z155" s="73">
        <f>IFERROR(IF(VLOOKUP($A155,#REF!,7,FALSE)&gt;0,K155*VLOOKUP($A155,BASE_DADOS!$A:$O,12,0),0),0)</f>
        <v>0</v>
      </c>
      <c r="AA155" s="73">
        <f>IFERROR(IF(VLOOKUP($A155,#REF!,7,FALSE)&gt;0,L155*VLOOKUP($A155,BASE_DADOS!$A:$O,12,0),0),0)</f>
        <v>0</v>
      </c>
      <c r="AB155" s="73">
        <f>IFERROR(IF(VLOOKUP($A155,#REF!,7,FALSE)&gt;0,M155*VLOOKUP($A155,BASE_DADOS!$A:$O,12,0),0),0)</f>
        <v>0</v>
      </c>
      <c r="AC155" s="73">
        <f>IFERROR(IF(VLOOKUP($A155,#REF!,7,FALSE)&gt;0,N155*VLOOKUP($A155,BASE_DADOS!$A:$O,12,0),0),0)</f>
        <v>0</v>
      </c>
      <c r="AD155" s="73">
        <f>IFERROR(IF(VLOOKUP($A155,#REF!,7,FALSE)&gt;0,O155*VLOOKUP($A155,BASE_DADOS!$A:$O,12,0),0),0)</f>
        <v>0</v>
      </c>
      <c r="AE155" s="73">
        <f>IFERROR(IF(VLOOKUP($A155,#REF!,7,FALSE)&gt;0,P155*VLOOKUP($A155,BASE_DADOS!$A:$O,12,0),0),0)</f>
        <v>0</v>
      </c>
      <c r="AF155" s="73">
        <f>IFERROR(IF(VLOOKUP($A155,#REF!,7,FALSE)&gt;0,Q155*VLOOKUP($A155,BASE_DADOS!$A:$O,12,0),0),0)</f>
        <v>0</v>
      </c>
    </row>
    <row r="156" spans="1:32" ht="15.75" customHeight="1" x14ac:dyDescent="0.25">
      <c r="A156" s="69" t="str">
        <f t="shared" si="3"/>
        <v>SC4_JOINVILLEDOMINGO ESPETACULAR</v>
      </c>
      <c r="B156" s="10" t="s">
        <v>87</v>
      </c>
      <c r="C156" s="24" t="s">
        <v>75</v>
      </c>
      <c r="D156" s="20">
        <v>0.54934210526315785</v>
      </c>
      <c r="E156" s="20">
        <v>0.45065789473684209</v>
      </c>
      <c r="F156" s="20">
        <v>7.2368421052631582E-2</v>
      </c>
      <c r="G156" s="20">
        <v>0.14473684210526316</v>
      </c>
      <c r="H156" s="20">
        <v>0.18092105263157895</v>
      </c>
      <c r="I156" s="20">
        <v>0.19078947368421054</v>
      </c>
      <c r="J156" s="20">
        <v>0.21052631578947367</v>
      </c>
      <c r="K156" s="20">
        <v>0.20065789473684212</v>
      </c>
      <c r="L156" s="20">
        <v>0.21710526315789475</v>
      </c>
      <c r="M156" s="20">
        <v>0.46381578947368424</v>
      </c>
      <c r="N156" s="20">
        <v>0.31907894736842107</v>
      </c>
      <c r="O156" s="20">
        <v>0.3452914798206278</v>
      </c>
      <c r="P156" s="20">
        <v>0.49775784753363228</v>
      </c>
      <c r="Q156" s="20">
        <v>0.15695067264573992</v>
      </c>
      <c r="R156" s="10"/>
      <c r="S156" s="73">
        <f>IFERROR(IF(VLOOKUP($A156,#REF!,7,FALSE)&gt;0,D156*VLOOKUP($A156,BASE_DADOS!$A:$O,12,0),0),0)</f>
        <v>0</v>
      </c>
      <c r="T156" s="73">
        <f>IFERROR(IF(VLOOKUP($A156,#REF!,7,FALSE)&gt;0,E156*VLOOKUP($A156,BASE_DADOS!$A:$O,12,0),0),0)</f>
        <v>0</v>
      </c>
      <c r="U156" s="73">
        <f>IFERROR(IF(VLOOKUP($A156,#REF!,7,FALSE)&gt;0,F156*VLOOKUP($A156,BASE_DADOS!$A:$O,12,0),0),0)</f>
        <v>0</v>
      </c>
      <c r="V156" s="73">
        <f>IFERROR(IF(VLOOKUP($A156,#REF!,7,FALSE)&gt;0,G156*VLOOKUP($A156,BASE_DADOS!$A:$O,12,0),0),0)</f>
        <v>0</v>
      </c>
      <c r="W156" s="73">
        <f>IFERROR(IF(VLOOKUP($A156,#REF!,7,FALSE)&gt;0,H156*VLOOKUP($A156,BASE_DADOS!$A:$O,12,0),0),0)</f>
        <v>0</v>
      </c>
      <c r="X156" s="73">
        <f>IFERROR(IF(VLOOKUP($A156,#REF!,7,FALSE)&gt;0,I156*VLOOKUP($A156,BASE_DADOS!$A:$O,12,0),0),0)</f>
        <v>0</v>
      </c>
      <c r="Y156" s="73">
        <f>IFERROR(IF(VLOOKUP($A156,#REF!,7,FALSE)&gt;0,J156*VLOOKUP($A156,BASE_DADOS!$A:$O,12,0),0),0)</f>
        <v>0</v>
      </c>
      <c r="Z156" s="73">
        <f>IFERROR(IF(VLOOKUP($A156,#REF!,7,FALSE)&gt;0,K156*VLOOKUP($A156,BASE_DADOS!$A:$O,12,0),0),0)</f>
        <v>0</v>
      </c>
      <c r="AA156" s="73">
        <f>IFERROR(IF(VLOOKUP($A156,#REF!,7,FALSE)&gt;0,L156*VLOOKUP($A156,BASE_DADOS!$A:$O,12,0),0),0)</f>
        <v>0</v>
      </c>
      <c r="AB156" s="73">
        <f>IFERROR(IF(VLOOKUP($A156,#REF!,7,FALSE)&gt;0,M156*VLOOKUP($A156,BASE_DADOS!$A:$O,12,0),0),0)</f>
        <v>0</v>
      </c>
      <c r="AC156" s="73">
        <f>IFERROR(IF(VLOOKUP($A156,#REF!,7,FALSE)&gt;0,N156*VLOOKUP($A156,BASE_DADOS!$A:$O,12,0),0),0)</f>
        <v>0</v>
      </c>
      <c r="AD156" s="73">
        <f>IFERROR(IF(VLOOKUP($A156,#REF!,7,FALSE)&gt;0,O156*VLOOKUP($A156,BASE_DADOS!$A:$O,12,0),0),0)</f>
        <v>0</v>
      </c>
      <c r="AE156" s="73">
        <f>IFERROR(IF(VLOOKUP($A156,#REF!,7,FALSE)&gt;0,P156*VLOOKUP($A156,BASE_DADOS!$A:$O,12,0),0),0)</f>
        <v>0</v>
      </c>
      <c r="AF156" s="73">
        <f>IFERROR(IF(VLOOKUP($A156,#REF!,7,FALSE)&gt;0,Q156*VLOOKUP($A156,BASE_DADOS!$A:$O,12,0),0),0)</f>
        <v>0</v>
      </c>
    </row>
    <row r="157" spans="1:32" ht="15.75" customHeight="1" x14ac:dyDescent="0.25">
      <c r="A157" s="69" t="str">
        <f t="shared" si="3"/>
        <v>SC4_JOINVILLECÂMERA RECORD</v>
      </c>
      <c r="B157" s="10" t="s">
        <v>87</v>
      </c>
      <c r="C157" s="24" t="s">
        <v>76</v>
      </c>
      <c r="D157" s="20">
        <v>0.54934210526315785</v>
      </c>
      <c r="E157" s="20">
        <v>0.45065789473684209</v>
      </c>
      <c r="F157" s="20">
        <v>7.2368421052631582E-2</v>
      </c>
      <c r="G157" s="20">
        <v>0.14473684210526316</v>
      </c>
      <c r="H157" s="20">
        <v>0.18092105263157895</v>
      </c>
      <c r="I157" s="20">
        <v>0.19078947368421054</v>
      </c>
      <c r="J157" s="20">
        <v>0.21052631578947367</v>
      </c>
      <c r="K157" s="20">
        <v>0.20065789473684212</v>
      </c>
      <c r="L157" s="20">
        <v>0.21710526315789475</v>
      </c>
      <c r="M157" s="20">
        <v>0.46381578947368424</v>
      </c>
      <c r="N157" s="20">
        <v>0.31907894736842107</v>
      </c>
      <c r="O157" s="20">
        <v>0.3452914798206278</v>
      </c>
      <c r="P157" s="20">
        <v>0.49775784753363228</v>
      </c>
      <c r="Q157" s="20">
        <v>0.15695067264573992</v>
      </c>
      <c r="R157" s="10"/>
      <c r="S157" s="73">
        <f>IFERROR(IF(VLOOKUP($A157,#REF!,7,FALSE)&gt;0,D157*VLOOKUP($A157,BASE_DADOS!$A:$O,12,0),0),0)</f>
        <v>0</v>
      </c>
      <c r="T157" s="73">
        <f>IFERROR(IF(VLOOKUP($A157,#REF!,7,FALSE)&gt;0,E157*VLOOKUP($A157,BASE_DADOS!$A:$O,12,0),0),0)</f>
        <v>0</v>
      </c>
      <c r="U157" s="73">
        <f>IFERROR(IF(VLOOKUP($A157,#REF!,7,FALSE)&gt;0,F157*VLOOKUP($A157,BASE_DADOS!$A:$O,12,0),0),0)</f>
        <v>0</v>
      </c>
      <c r="V157" s="73">
        <f>IFERROR(IF(VLOOKUP($A157,#REF!,7,FALSE)&gt;0,G157*VLOOKUP($A157,BASE_DADOS!$A:$O,12,0),0),0)</f>
        <v>0</v>
      </c>
      <c r="W157" s="73">
        <f>IFERROR(IF(VLOOKUP($A157,#REF!,7,FALSE)&gt;0,H157*VLOOKUP($A157,BASE_DADOS!$A:$O,12,0),0),0)</f>
        <v>0</v>
      </c>
      <c r="X157" s="73">
        <f>IFERROR(IF(VLOOKUP($A157,#REF!,7,FALSE)&gt;0,I157*VLOOKUP($A157,BASE_DADOS!$A:$O,12,0),0),0)</f>
        <v>0</v>
      </c>
      <c r="Y157" s="73">
        <f>IFERROR(IF(VLOOKUP($A157,#REF!,7,FALSE)&gt;0,J157*VLOOKUP($A157,BASE_DADOS!$A:$O,12,0),0),0)</f>
        <v>0</v>
      </c>
      <c r="Z157" s="73">
        <f>IFERROR(IF(VLOOKUP($A157,#REF!,7,FALSE)&gt;0,K157*VLOOKUP($A157,BASE_DADOS!$A:$O,12,0),0),0)</f>
        <v>0</v>
      </c>
      <c r="AA157" s="73">
        <f>IFERROR(IF(VLOOKUP($A157,#REF!,7,FALSE)&gt;0,L157*VLOOKUP($A157,BASE_DADOS!$A:$O,12,0),0),0)</f>
        <v>0</v>
      </c>
      <c r="AB157" s="73">
        <f>IFERROR(IF(VLOOKUP($A157,#REF!,7,FALSE)&gt;0,M157*VLOOKUP($A157,BASE_DADOS!$A:$O,12,0),0),0)</f>
        <v>0</v>
      </c>
      <c r="AC157" s="73">
        <f>IFERROR(IF(VLOOKUP($A157,#REF!,7,FALSE)&gt;0,N157*VLOOKUP($A157,BASE_DADOS!$A:$O,12,0),0),0)</f>
        <v>0</v>
      </c>
      <c r="AD157" s="73">
        <f>IFERROR(IF(VLOOKUP($A157,#REF!,7,FALSE)&gt;0,O157*VLOOKUP($A157,BASE_DADOS!$A:$O,12,0),0),0)</f>
        <v>0</v>
      </c>
      <c r="AE157" s="73">
        <f>IFERROR(IF(VLOOKUP($A157,#REF!,7,FALSE)&gt;0,P157*VLOOKUP($A157,BASE_DADOS!$A:$O,12,0),0),0)</f>
        <v>0</v>
      </c>
      <c r="AF157" s="73">
        <f>IFERROR(IF(VLOOKUP($A157,#REF!,7,FALSE)&gt;0,Q157*VLOOKUP($A157,BASE_DADOS!$A:$O,12,0),0),0)</f>
        <v>0</v>
      </c>
    </row>
    <row r="158" spans="1:32" ht="15.75" customHeight="1" x14ac:dyDescent="0.25">
      <c r="A158" s="69" t="str">
        <f t="shared" si="3"/>
        <v>SC4_JOINVILLESERIE DE DOMINGO</v>
      </c>
      <c r="B158" s="10" t="s">
        <v>87</v>
      </c>
      <c r="C158" s="24" t="s">
        <v>77</v>
      </c>
      <c r="D158" s="20">
        <v>0.54934210526315785</v>
      </c>
      <c r="E158" s="20">
        <v>0.45065789473684209</v>
      </c>
      <c r="F158" s="20">
        <v>7.2368421052631582E-2</v>
      </c>
      <c r="G158" s="20">
        <v>0.14473684210526316</v>
      </c>
      <c r="H158" s="20">
        <v>0.18092105263157895</v>
      </c>
      <c r="I158" s="20">
        <v>0.19078947368421054</v>
      </c>
      <c r="J158" s="20">
        <v>0.21052631578947367</v>
      </c>
      <c r="K158" s="20">
        <v>0.20065789473684212</v>
      </c>
      <c r="L158" s="20">
        <v>0.21710526315789475</v>
      </c>
      <c r="M158" s="20">
        <v>0.46381578947368424</v>
      </c>
      <c r="N158" s="20">
        <v>0.31907894736842107</v>
      </c>
      <c r="O158" s="20">
        <v>0.3452914798206278</v>
      </c>
      <c r="P158" s="20">
        <v>0.49775784753363228</v>
      </c>
      <c r="Q158" s="20">
        <v>0.15695067264573992</v>
      </c>
      <c r="R158" s="10"/>
      <c r="S158" s="73">
        <f>IFERROR(IF(VLOOKUP($A158,#REF!,7,FALSE)&gt;0,D158*VLOOKUP($A158,BASE_DADOS!$A:$O,12,0),0),0)</f>
        <v>0</v>
      </c>
      <c r="T158" s="73">
        <f>IFERROR(IF(VLOOKUP($A158,#REF!,7,FALSE)&gt;0,E158*VLOOKUP($A158,BASE_DADOS!$A:$O,12,0),0),0)</f>
        <v>0</v>
      </c>
      <c r="U158" s="73">
        <f>IFERROR(IF(VLOOKUP($A158,#REF!,7,FALSE)&gt;0,F158*VLOOKUP($A158,BASE_DADOS!$A:$O,12,0),0),0)</f>
        <v>0</v>
      </c>
      <c r="V158" s="73">
        <f>IFERROR(IF(VLOOKUP($A158,#REF!,7,FALSE)&gt;0,G158*VLOOKUP($A158,BASE_DADOS!$A:$O,12,0),0),0)</f>
        <v>0</v>
      </c>
      <c r="W158" s="73">
        <f>IFERROR(IF(VLOOKUP($A158,#REF!,7,FALSE)&gt;0,H158*VLOOKUP($A158,BASE_DADOS!$A:$O,12,0),0),0)</f>
        <v>0</v>
      </c>
      <c r="X158" s="73">
        <f>IFERROR(IF(VLOOKUP($A158,#REF!,7,FALSE)&gt;0,I158*VLOOKUP($A158,BASE_DADOS!$A:$O,12,0),0),0)</f>
        <v>0</v>
      </c>
      <c r="Y158" s="73">
        <f>IFERROR(IF(VLOOKUP($A158,#REF!,7,FALSE)&gt;0,J158*VLOOKUP($A158,BASE_DADOS!$A:$O,12,0),0),0)</f>
        <v>0</v>
      </c>
      <c r="Z158" s="73">
        <f>IFERROR(IF(VLOOKUP($A158,#REF!,7,FALSE)&gt;0,K158*VLOOKUP($A158,BASE_DADOS!$A:$O,12,0),0),0)</f>
        <v>0</v>
      </c>
      <c r="AA158" s="73">
        <f>IFERROR(IF(VLOOKUP($A158,#REF!,7,FALSE)&gt;0,L158*VLOOKUP($A158,BASE_DADOS!$A:$O,12,0),0),0)</f>
        <v>0</v>
      </c>
      <c r="AB158" s="73">
        <f>IFERROR(IF(VLOOKUP($A158,#REF!,7,FALSE)&gt;0,M158*VLOOKUP($A158,BASE_DADOS!$A:$O,12,0),0),0)</f>
        <v>0</v>
      </c>
      <c r="AC158" s="73">
        <f>IFERROR(IF(VLOOKUP($A158,#REF!,7,FALSE)&gt;0,N158*VLOOKUP($A158,BASE_DADOS!$A:$O,12,0),0),0)</f>
        <v>0</v>
      </c>
      <c r="AD158" s="73">
        <f>IFERROR(IF(VLOOKUP($A158,#REF!,7,FALSE)&gt;0,O158*VLOOKUP($A158,BASE_DADOS!$A:$O,12,0),0),0)</f>
        <v>0</v>
      </c>
      <c r="AE158" s="73">
        <f>IFERROR(IF(VLOOKUP($A158,#REF!,7,FALSE)&gt;0,P158*VLOOKUP($A158,BASE_DADOS!$A:$O,12,0),0),0)</f>
        <v>0</v>
      </c>
      <c r="AF158" s="73">
        <f>IFERROR(IF(VLOOKUP($A158,#REF!,7,FALSE)&gt;0,Q158*VLOOKUP($A158,BASE_DADOS!$A:$O,12,0),0),0)</f>
        <v>0</v>
      </c>
    </row>
    <row r="159" spans="1:32" ht="15.75" customHeight="1" x14ac:dyDescent="0.25">
      <c r="A159" s="69" t="str">
        <f t="shared" si="3"/>
        <v>SC4_JOINVILLEABERTURA / 12H00</v>
      </c>
      <c r="B159" s="10" t="s">
        <v>87</v>
      </c>
      <c r="C159" s="24" t="s">
        <v>79</v>
      </c>
      <c r="D159" s="20">
        <v>0.4713197254150846</v>
      </c>
      <c r="E159" s="20">
        <v>0.52868027458491529</v>
      </c>
      <c r="F159" s="20">
        <v>6.4024221344939763E-2</v>
      </c>
      <c r="G159" s="20">
        <v>0.17149800925401829</v>
      </c>
      <c r="H159" s="20">
        <v>0.15546365232639081</v>
      </c>
      <c r="I159" s="20">
        <v>0.21052530162270477</v>
      </c>
      <c r="J159" s="20">
        <v>0.23074347678426479</v>
      </c>
      <c r="K159" s="20">
        <v>0.16774533866768163</v>
      </c>
      <c r="L159" s="20">
        <v>0.25846536949781462</v>
      </c>
      <c r="M159" s="20">
        <v>0.49787935752633949</v>
      </c>
      <c r="N159" s="20">
        <v>0.24365527297584585</v>
      </c>
      <c r="O159" s="20">
        <v>0.36587959112776747</v>
      </c>
      <c r="P159" s="20">
        <v>0.41264619498278843</v>
      </c>
      <c r="Q159" s="20">
        <v>0.22147421388944427</v>
      </c>
      <c r="R159" s="10"/>
      <c r="S159" s="73">
        <f>IFERROR(IF(VLOOKUP($A159,#REF!,7,FALSE)&gt;0,D159*VLOOKUP($A159,BASE_DADOS!$A:$O,12,0),0),0)</f>
        <v>0</v>
      </c>
      <c r="T159" s="73">
        <f>IFERROR(IF(VLOOKUP($A159,#REF!,7,FALSE)&gt;0,E159*VLOOKUP($A159,BASE_DADOS!$A:$O,12,0),0),0)</f>
        <v>0</v>
      </c>
      <c r="U159" s="73">
        <f>IFERROR(IF(VLOOKUP($A159,#REF!,7,FALSE)&gt;0,F159*VLOOKUP($A159,BASE_DADOS!$A:$O,12,0),0),0)</f>
        <v>0</v>
      </c>
      <c r="V159" s="73">
        <f>IFERROR(IF(VLOOKUP($A159,#REF!,7,FALSE)&gt;0,G159*VLOOKUP($A159,BASE_DADOS!$A:$O,12,0),0),0)</f>
        <v>0</v>
      </c>
      <c r="W159" s="73">
        <f>IFERROR(IF(VLOOKUP($A159,#REF!,7,FALSE)&gt;0,H159*VLOOKUP($A159,BASE_DADOS!$A:$O,12,0),0),0)</f>
        <v>0</v>
      </c>
      <c r="X159" s="73">
        <f>IFERROR(IF(VLOOKUP($A159,#REF!,7,FALSE)&gt;0,I159*VLOOKUP($A159,BASE_DADOS!$A:$O,12,0),0),0)</f>
        <v>0</v>
      </c>
      <c r="Y159" s="73">
        <f>IFERROR(IF(VLOOKUP($A159,#REF!,7,FALSE)&gt;0,J159*VLOOKUP($A159,BASE_DADOS!$A:$O,12,0),0),0)</f>
        <v>0</v>
      </c>
      <c r="Z159" s="73">
        <f>IFERROR(IF(VLOOKUP($A159,#REF!,7,FALSE)&gt;0,K159*VLOOKUP($A159,BASE_DADOS!$A:$O,12,0),0),0)</f>
        <v>0</v>
      </c>
      <c r="AA159" s="73">
        <f>IFERROR(IF(VLOOKUP($A159,#REF!,7,FALSE)&gt;0,L159*VLOOKUP($A159,BASE_DADOS!$A:$O,12,0),0),0)</f>
        <v>0</v>
      </c>
      <c r="AB159" s="73">
        <f>IFERROR(IF(VLOOKUP($A159,#REF!,7,FALSE)&gt;0,M159*VLOOKUP($A159,BASE_DADOS!$A:$O,12,0),0),0)</f>
        <v>0</v>
      </c>
      <c r="AC159" s="73">
        <f>IFERROR(IF(VLOOKUP($A159,#REF!,7,FALSE)&gt;0,N159*VLOOKUP($A159,BASE_DADOS!$A:$O,12,0),0),0)</f>
        <v>0</v>
      </c>
      <c r="AD159" s="73">
        <f>IFERROR(IF(VLOOKUP($A159,#REF!,7,FALSE)&gt;0,O159*VLOOKUP($A159,BASE_DADOS!$A:$O,12,0),0),0)</f>
        <v>0</v>
      </c>
      <c r="AE159" s="73">
        <f>IFERROR(IF(VLOOKUP($A159,#REF!,7,FALSE)&gt;0,P159*VLOOKUP($A159,BASE_DADOS!$A:$O,12,0),0),0)</f>
        <v>0</v>
      </c>
      <c r="AF159" s="73">
        <f>IFERROR(IF(VLOOKUP($A159,#REF!,7,FALSE)&gt;0,Q159*VLOOKUP($A159,BASE_DADOS!$A:$O,12,0),0),0)</f>
        <v>0</v>
      </c>
    </row>
    <row r="160" spans="1:32" ht="15.75" customHeight="1" x14ac:dyDescent="0.25">
      <c r="A160" s="69" t="str">
        <f t="shared" si="3"/>
        <v>SC4_JOINVILLE12H00 / 18H00</v>
      </c>
      <c r="B160" s="10" t="s">
        <v>87</v>
      </c>
      <c r="C160" s="24" t="s">
        <v>80</v>
      </c>
      <c r="D160" s="20">
        <v>0.45157456922162792</v>
      </c>
      <c r="E160" s="20">
        <v>0.54842543077837214</v>
      </c>
      <c r="F160" s="20">
        <v>5.4158607350096706E-2</v>
      </c>
      <c r="G160" s="20">
        <v>0.18762088974854935</v>
      </c>
      <c r="H160" s="20">
        <v>0.17279174725983237</v>
      </c>
      <c r="I160" s="20">
        <v>0.22050290135396516</v>
      </c>
      <c r="J160" s="20">
        <v>0.18052869116698905</v>
      </c>
      <c r="K160" s="20">
        <v>0.18439716312056742</v>
      </c>
      <c r="L160" s="20">
        <v>0.33511586452762926</v>
      </c>
      <c r="M160" s="20">
        <v>0.39512774806892448</v>
      </c>
      <c r="N160" s="20">
        <v>0.26975638740344626</v>
      </c>
      <c r="O160" s="20">
        <v>0.43427835051546393</v>
      </c>
      <c r="P160" s="20">
        <v>0.34278350515463923</v>
      </c>
      <c r="Q160" s="20">
        <v>0.22293814432989692</v>
      </c>
      <c r="R160" s="10"/>
      <c r="S160" s="73">
        <f>IFERROR(IF(VLOOKUP($A160,#REF!,7,FALSE)&gt;0,D160*VLOOKUP($A160,BASE_DADOS!$A:$O,12,0),0),0)</f>
        <v>0</v>
      </c>
      <c r="T160" s="73">
        <f>IFERROR(IF(VLOOKUP($A160,#REF!,7,FALSE)&gt;0,E160*VLOOKUP($A160,BASE_DADOS!$A:$O,12,0),0),0)</f>
        <v>0</v>
      </c>
      <c r="U160" s="73">
        <f>IFERROR(IF(VLOOKUP($A160,#REF!,7,FALSE)&gt;0,F160*VLOOKUP($A160,BASE_DADOS!$A:$O,12,0),0),0)</f>
        <v>0</v>
      </c>
      <c r="V160" s="73">
        <f>IFERROR(IF(VLOOKUP($A160,#REF!,7,FALSE)&gt;0,G160*VLOOKUP($A160,BASE_DADOS!$A:$O,12,0),0),0)</f>
        <v>0</v>
      </c>
      <c r="W160" s="73">
        <f>IFERROR(IF(VLOOKUP($A160,#REF!,7,FALSE)&gt;0,H160*VLOOKUP($A160,BASE_DADOS!$A:$O,12,0),0),0)</f>
        <v>0</v>
      </c>
      <c r="X160" s="73">
        <f>IFERROR(IF(VLOOKUP($A160,#REF!,7,FALSE)&gt;0,I160*VLOOKUP($A160,BASE_DADOS!$A:$O,12,0),0),0)</f>
        <v>0</v>
      </c>
      <c r="Y160" s="73">
        <f>IFERROR(IF(VLOOKUP($A160,#REF!,7,FALSE)&gt;0,J160*VLOOKUP($A160,BASE_DADOS!$A:$O,12,0),0),0)</f>
        <v>0</v>
      </c>
      <c r="Z160" s="73">
        <f>IFERROR(IF(VLOOKUP($A160,#REF!,7,FALSE)&gt;0,K160*VLOOKUP($A160,BASE_DADOS!$A:$O,12,0),0),0)</f>
        <v>0</v>
      </c>
      <c r="AA160" s="73">
        <f>IFERROR(IF(VLOOKUP($A160,#REF!,7,FALSE)&gt;0,L160*VLOOKUP($A160,BASE_DADOS!$A:$O,12,0),0),0)</f>
        <v>0</v>
      </c>
      <c r="AB160" s="73">
        <f>IFERROR(IF(VLOOKUP($A160,#REF!,7,FALSE)&gt;0,M160*VLOOKUP($A160,BASE_DADOS!$A:$O,12,0),0),0)</f>
        <v>0</v>
      </c>
      <c r="AC160" s="73">
        <f>IFERROR(IF(VLOOKUP($A160,#REF!,7,FALSE)&gt;0,N160*VLOOKUP($A160,BASE_DADOS!$A:$O,12,0),0),0)</f>
        <v>0</v>
      </c>
      <c r="AD160" s="73">
        <f>IFERROR(IF(VLOOKUP($A160,#REF!,7,FALSE)&gt;0,O160*VLOOKUP($A160,BASE_DADOS!$A:$O,12,0),0),0)</f>
        <v>0</v>
      </c>
      <c r="AE160" s="73">
        <f>IFERROR(IF(VLOOKUP($A160,#REF!,7,FALSE)&gt;0,P160*VLOOKUP($A160,BASE_DADOS!$A:$O,12,0),0),0)</f>
        <v>0</v>
      </c>
      <c r="AF160" s="73">
        <f>IFERROR(IF(VLOOKUP($A160,#REF!,7,FALSE)&gt;0,Q160*VLOOKUP($A160,BASE_DADOS!$A:$O,12,0),0),0)</f>
        <v>0</v>
      </c>
    </row>
    <row r="161" spans="1:32" ht="15.75" customHeight="1" x14ac:dyDescent="0.25">
      <c r="A161" s="69" t="str">
        <f t="shared" si="3"/>
        <v>SC4_JOINVILLE18H00 / ENCERRAMENTO</v>
      </c>
      <c r="B161" s="10" t="s">
        <v>87</v>
      </c>
      <c r="C161" s="24" t="s">
        <v>81</v>
      </c>
      <c r="D161" s="20">
        <v>0.56456893092858718</v>
      </c>
      <c r="E161" s="20">
        <v>0.43543106907141277</v>
      </c>
      <c r="F161" s="20">
        <v>7.0316260965329364E-2</v>
      </c>
      <c r="G161" s="20">
        <v>0.17012230477087731</v>
      </c>
      <c r="H161" s="20">
        <v>0.19333278166920964</v>
      </c>
      <c r="I161" s="20">
        <v>0.18324960163972762</v>
      </c>
      <c r="J161" s="20">
        <v>0.19807107773052862</v>
      </c>
      <c r="K161" s="20">
        <v>0.18490797322432739</v>
      </c>
      <c r="L161" s="20">
        <v>0.27759411742953882</v>
      </c>
      <c r="M161" s="20">
        <v>0.46571608654129226</v>
      </c>
      <c r="N161" s="20">
        <v>0.2566897960291688</v>
      </c>
      <c r="O161" s="20">
        <v>0.42114415747220668</v>
      </c>
      <c r="P161" s="20">
        <v>0.4356136981280504</v>
      </c>
      <c r="Q161" s="20">
        <v>0.14324214439974281</v>
      </c>
      <c r="R161" s="10"/>
      <c r="S161" s="73">
        <f>IFERROR(IF(VLOOKUP($A161,#REF!,7,FALSE)&gt;0,D161*VLOOKUP($A161,BASE_DADOS!$A:$O,12,0),0),0)</f>
        <v>0</v>
      </c>
      <c r="T161" s="73">
        <f>IFERROR(IF(VLOOKUP($A161,#REF!,7,FALSE)&gt;0,E161*VLOOKUP($A161,BASE_DADOS!$A:$O,12,0),0),0)</f>
        <v>0</v>
      </c>
      <c r="U161" s="73">
        <f>IFERROR(IF(VLOOKUP($A161,#REF!,7,FALSE)&gt;0,F161*VLOOKUP($A161,BASE_DADOS!$A:$O,12,0),0),0)</f>
        <v>0</v>
      </c>
      <c r="V161" s="73">
        <f>IFERROR(IF(VLOOKUP($A161,#REF!,7,FALSE)&gt;0,G161*VLOOKUP($A161,BASE_DADOS!$A:$O,12,0),0),0)</f>
        <v>0</v>
      </c>
      <c r="W161" s="73">
        <f>IFERROR(IF(VLOOKUP($A161,#REF!,7,FALSE)&gt;0,H161*VLOOKUP($A161,BASE_DADOS!$A:$O,12,0),0),0)</f>
        <v>0</v>
      </c>
      <c r="X161" s="73">
        <f>IFERROR(IF(VLOOKUP($A161,#REF!,7,FALSE)&gt;0,I161*VLOOKUP($A161,BASE_DADOS!$A:$O,12,0),0),0)</f>
        <v>0</v>
      </c>
      <c r="Y161" s="73">
        <f>IFERROR(IF(VLOOKUP($A161,#REF!,7,FALSE)&gt;0,J161*VLOOKUP($A161,BASE_DADOS!$A:$O,12,0),0),0)</f>
        <v>0</v>
      </c>
      <c r="Z161" s="73">
        <f>IFERROR(IF(VLOOKUP($A161,#REF!,7,FALSE)&gt;0,K161*VLOOKUP($A161,BASE_DADOS!$A:$O,12,0),0),0)</f>
        <v>0</v>
      </c>
      <c r="AA161" s="73">
        <f>IFERROR(IF(VLOOKUP($A161,#REF!,7,FALSE)&gt;0,L161*VLOOKUP($A161,BASE_DADOS!$A:$O,12,0),0),0)</f>
        <v>0</v>
      </c>
      <c r="AB161" s="73">
        <f>IFERROR(IF(VLOOKUP($A161,#REF!,7,FALSE)&gt;0,M161*VLOOKUP($A161,BASE_DADOS!$A:$O,12,0),0),0)</f>
        <v>0</v>
      </c>
      <c r="AC161" s="73">
        <f>IFERROR(IF(VLOOKUP($A161,#REF!,7,FALSE)&gt;0,N161*VLOOKUP($A161,BASE_DADOS!$A:$O,12,0),0),0)</f>
        <v>0</v>
      </c>
      <c r="AD161" s="73">
        <f>IFERROR(IF(VLOOKUP($A161,#REF!,7,FALSE)&gt;0,O161*VLOOKUP($A161,BASE_DADOS!$A:$O,12,0),0),0)</f>
        <v>0</v>
      </c>
      <c r="AE161" s="73">
        <f>IFERROR(IF(VLOOKUP($A161,#REF!,7,FALSE)&gt;0,P161*VLOOKUP($A161,BASE_DADOS!$A:$O,12,0),0),0)</f>
        <v>0</v>
      </c>
      <c r="AF161" s="73">
        <f>IFERROR(IF(VLOOKUP($A161,#REF!,7,FALSE)&gt;0,Q161*VLOOKUP($A161,BASE_DADOS!$A:$O,12,0),0),0)</f>
        <v>0</v>
      </c>
    </row>
    <row r="162" spans="1:32" ht="15.75" customHeight="1" x14ac:dyDescent="0.25">
      <c r="A162" s="69" t="str">
        <f t="shared" si="3"/>
        <v>SC4_JOINVILLEABERTURA / ENCERRAMENTO</v>
      </c>
      <c r="B162" s="10" t="s">
        <v>87</v>
      </c>
      <c r="C162" s="24" t="s">
        <v>82</v>
      </c>
      <c r="D162" s="20">
        <v>0.50062239347183513</v>
      </c>
      <c r="E162" s="20">
        <v>0.49937760652816465</v>
      </c>
      <c r="F162" s="20">
        <v>6.5847585954948606E-2</v>
      </c>
      <c r="G162" s="20">
        <v>0.16704207419103365</v>
      </c>
      <c r="H162" s="20">
        <v>0.18259264387078752</v>
      </c>
      <c r="I162" s="20">
        <v>0.20054285927620619</v>
      </c>
      <c r="J162" s="20">
        <v>0.20314909818311186</v>
      </c>
      <c r="K162" s="20">
        <v>0.18082573852391218</v>
      </c>
      <c r="L162" s="20">
        <v>0.28469139039483465</v>
      </c>
      <c r="M162" s="20">
        <v>0.45705955565743439</v>
      </c>
      <c r="N162" s="20">
        <v>0.25824905394773101</v>
      </c>
      <c r="O162" s="20">
        <v>0.38900225653934123</v>
      </c>
      <c r="P162" s="20">
        <v>0.4123391433823036</v>
      </c>
      <c r="Q162" s="20">
        <v>0.19865860007835529</v>
      </c>
      <c r="R162" s="10"/>
      <c r="S162" s="73">
        <f>IFERROR(IF(VLOOKUP($A162,#REF!,7,FALSE)&gt;0,D162*VLOOKUP($A162,BASE_DADOS!$A:$O,12,0),0),0)</f>
        <v>0</v>
      </c>
      <c r="T162" s="73">
        <f>IFERROR(IF(VLOOKUP($A162,#REF!,7,FALSE)&gt;0,E162*VLOOKUP($A162,BASE_DADOS!$A:$O,12,0),0),0)</f>
        <v>0</v>
      </c>
      <c r="U162" s="73">
        <f>IFERROR(IF(VLOOKUP($A162,#REF!,7,FALSE)&gt;0,F162*VLOOKUP($A162,BASE_DADOS!$A:$O,12,0),0),0)</f>
        <v>0</v>
      </c>
      <c r="V162" s="73">
        <f>IFERROR(IF(VLOOKUP($A162,#REF!,7,FALSE)&gt;0,G162*VLOOKUP($A162,BASE_DADOS!$A:$O,12,0),0),0)</f>
        <v>0</v>
      </c>
      <c r="W162" s="73">
        <f>IFERROR(IF(VLOOKUP($A162,#REF!,7,FALSE)&gt;0,H162*VLOOKUP($A162,BASE_DADOS!$A:$O,12,0),0),0)</f>
        <v>0</v>
      </c>
      <c r="X162" s="73">
        <f>IFERROR(IF(VLOOKUP($A162,#REF!,7,FALSE)&gt;0,I162*VLOOKUP($A162,BASE_DADOS!$A:$O,12,0),0),0)</f>
        <v>0</v>
      </c>
      <c r="Y162" s="73">
        <f>IFERROR(IF(VLOOKUP($A162,#REF!,7,FALSE)&gt;0,J162*VLOOKUP($A162,BASE_DADOS!$A:$O,12,0),0),0)</f>
        <v>0</v>
      </c>
      <c r="Z162" s="73">
        <f>IFERROR(IF(VLOOKUP($A162,#REF!,7,FALSE)&gt;0,K162*VLOOKUP($A162,BASE_DADOS!$A:$O,12,0),0),0)</f>
        <v>0</v>
      </c>
      <c r="AA162" s="73">
        <f>IFERROR(IF(VLOOKUP($A162,#REF!,7,FALSE)&gt;0,L162*VLOOKUP($A162,BASE_DADOS!$A:$O,12,0),0),0)</f>
        <v>0</v>
      </c>
      <c r="AB162" s="73">
        <f>IFERROR(IF(VLOOKUP($A162,#REF!,7,FALSE)&gt;0,M162*VLOOKUP($A162,BASE_DADOS!$A:$O,12,0),0),0)</f>
        <v>0</v>
      </c>
      <c r="AC162" s="73">
        <f>IFERROR(IF(VLOOKUP($A162,#REF!,7,FALSE)&gt;0,N162*VLOOKUP($A162,BASE_DADOS!$A:$O,12,0),0),0)</f>
        <v>0</v>
      </c>
      <c r="AD162" s="73">
        <f>IFERROR(IF(VLOOKUP($A162,#REF!,7,FALSE)&gt;0,O162*VLOOKUP($A162,BASE_DADOS!$A:$O,12,0),0),0)</f>
        <v>0</v>
      </c>
      <c r="AE162" s="73">
        <f>IFERROR(IF(VLOOKUP($A162,#REF!,7,FALSE)&gt;0,P162*VLOOKUP($A162,BASE_DADOS!$A:$O,12,0),0),0)</f>
        <v>0</v>
      </c>
      <c r="AF162" s="73">
        <f>IFERROR(IF(VLOOKUP($A162,#REF!,7,FALSE)&gt;0,Q162*VLOOKUP($A162,BASE_DADOS!$A:$O,12,0),0),0)</f>
        <v>0</v>
      </c>
    </row>
    <row r="163" spans="1:32" ht="15.75" customHeight="1" x14ac:dyDescent="0.25">
      <c r="A163" s="10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</row>
    <row r="164" spans="1:32" ht="15.75" customHeight="1" x14ac:dyDescent="0.25">
      <c r="A164" s="10"/>
      <c r="C164" s="79" t="s">
        <v>99</v>
      </c>
      <c r="D164" s="80" t="s">
        <v>100</v>
      </c>
      <c r="E164" s="80" t="s">
        <v>101</v>
      </c>
      <c r="F164" s="80" t="s">
        <v>118</v>
      </c>
      <c r="G164" s="80" t="s">
        <v>103</v>
      </c>
      <c r="H164" s="80" t="s">
        <v>104</v>
      </c>
      <c r="I164" s="80" t="s">
        <v>105</v>
      </c>
      <c r="J164" s="80" t="s">
        <v>106</v>
      </c>
      <c r="K164" s="80" t="s">
        <v>107</v>
      </c>
      <c r="L164" s="80" t="s">
        <v>108</v>
      </c>
      <c r="M164" s="80" t="s">
        <v>109</v>
      </c>
      <c r="N164" s="80" t="s">
        <v>110</v>
      </c>
      <c r="O164" s="80" t="s">
        <v>111</v>
      </c>
      <c r="P164" s="80" t="s">
        <v>112</v>
      </c>
      <c r="Q164" s="80" t="s">
        <v>113</v>
      </c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</row>
    <row r="165" spans="1:32" ht="15.75" customHeight="1" x14ac:dyDescent="0.25">
      <c r="A165" s="69" t="str">
        <f t="shared" ref="A165:A202" si="4">B165&amp;C165</f>
        <v>SC5_BLUMENAUSC NO AR</v>
      </c>
      <c r="B165" s="10" t="s">
        <v>89</v>
      </c>
      <c r="C165" s="24" t="s">
        <v>16</v>
      </c>
      <c r="D165" s="20">
        <v>0.47199999999999998</v>
      </c>
      <c r="E165" s="20">
        <v>0.52800000000000002</v>
      </c>
      <c r="F165" s="20">
        <v>6.9000000000000006E-2</v>
      </c>
      <c r="G165" s="20">
        <v>8.5999999999999993E-2</v>
      </c>
      <c r="H165" s="20">
        <v>0.16500000000000001</v>
      </c>
      <c r="I165" s="20">
        <v>0.216</v>
      </c>
      <c r="J165" s="20">
        <v>0.18</v>
      </c>
      <c r="K165" s="20">
        <v>0.28399999999999997</v>
      </c>
      <c r="L165" s="20">
        <v>0.32200000000000001</v>
      </c>
      <c r="M165" s="20">
        <v>0.40300000000000002</v>
      </c>
      <c r="N165" s="20">
        <v>0.27500000000000002</v>
      </c>
      <c r="O165" s="20">
        <v>0.40899999999999997</v>
      </c>
      <c r="P165" s="20">
        <v>0.33400000000000002</v>
      </c>
      <c r="Q165" s="20">
        <v>0.25700000000000001</v>
      </c>
      <c r="S165" s="73">
        <f>IFERROR(IF(VLOOKUP($A165,#REF!,7,FALSE)&gt;0,D165*VLOOKUP($A165,BASE_DADOS!$A:$O,12,0),0),0)</f>
        <v>0</v>
      </c>
      <c r="T165" s="73">
        <f>IFERROR(IF(VLOOKUP($A165,#REF!,7,FALSE)&gt;0,E165*VLOOKUP($A165,BASE_DADOS!$A:$O,12,0),0),0)</f>
        <v>0</v>
      </c>
      <c r="U165" s="73">
        <f>IFERROR(IF(VLOOKUP($A165,#REF!,7,FALSE)&gt;0,F165*VLOOKUP($A165,BASE_DADOS!$A:$O,12,0),0),0)</f>
        <v>0</v>
      </c>
      <c r="V165" s="73">
        <f>IFERROR(IF(VLOOKUP($A165,#REF!,7,FALSE)&gt;0,G165*VLOOKUP($A165,BASE_DADOS!$A:$O,12,0),0),0)</f>
        <v>0</v>
      </c>
      <c r="W165" s="73">
        <f>IFERROR(IF(VLOOKUP($A165,#REF!,7,FALSE)&gt;0,H165*VLOOKUP($A165,BASE_DADOS!$A:$O,12,0),0),0)</f>
        <v>0</v>
      </c>
      <c r="X165" s="73">
        <f>IFERROR(IF(VLOOKUP($A165,#REF!,7,FALSE)&gt;0,I165*VLOOKUP($A165,BASE_DADOS!$A:$O,12,0),0),0)</f>
        <v>0</v>
      </c>
      <c r="Y165" s="73">
        <f>IFERROR(IF(VLOOKUP($A165,#REF!,7,FALSE)&gt;0,J165*VLOOKUP($A165,BASE_DADOS!$A:$O,12,0),0),0)</f>
        <v>0</v>
      </c>
      <c r="Z165" s="73">
        <f>IFERROR(IF(VLOOKUP($A165,#REF!,7,FALSE)&gt;0,K165*VLOOKUP($A165,BASE_DADOS!$A:$O,12,0),0),0)</f>
        <v>0</v>
      </c>
      <c r="AA165" s="73">
        <f>IFERROR(IF(VLOOKUP($A165,#REF!,7,FALSE)&gt;0,L165*VLOOKUP($A165,BASE_DADOS!$A:$O,12,0),0),0)</f>
        <v>0</v>
      </c>
      <c r="AB165" s="73">
        <f>IFERROR(IF(VLOOKUP($A165,#REF!,7,FALSE)&gt;0,M165*VLOOKUP($A165,BASE_DADOS!$A:$O,12,0),0),0)</f>
        <v>0</v>
      </c>
      <c r="AC165" s="73">
        <f>IFERROR(IF(VLOOKUP($A165,#REF!,7,FALSE)&gt;0,N165*VLOOKUP($A165,BASE_DADOS!$A:$O,12,0),0),0)</f>
        <v>0</v>
      </c>
      <c r="AD165" s="73">
        <f>IFERROR(IF(VLOOKUP($A165,#REF!,7,FALSE)&gt;0,O165*VLOOKUP($A165,BASE_DADOS!$A:$O,12,0),0),0)</f>
        <v>0</v>
      </c>
      <c r="AE165" s="73">
        <f>IFERROR(IF(VLOOKUP($A165,#REF!,7,FALSE)&gt;0,P165*VLOOKUP($A165,BASE_DADOS!$A:$O,12,0),0),0)</f>
        <v>0</v>
      </c>
      <c r="AF165" s="73">
        <f>IFERROR(IF(VLOOKUP($A165,#REF!,7,FALSE)&gt;0,Q165*VLOOKUP($A165,BASE_DADOS!$A:$O,12,0),0),0)</f>
        <v>0</v>
      </c>
    </row>
    <row r="166" spans="1:32" ht="15.75" customHeight="1" x14ac:dyDescent="0.25">
      <c r="A166" s="69" t="str">
        <f t="shared" si="4"/>
        <v>SC5_BLUMENAUFALA BRASIL</v>
      </c>
      <c r="B166" s="10" t="s">
        <v>89</v>
      </c>
      <c r="C166" s="24" t="s">
        <v>19</v>
      </c>
      <c r="D166" s="20">
        <v>0.51800000000000002</v>
      </c>
      <c r="E166" s="20">
        <v>0.48199999999999998</v>
      </c>
      <c r="F166" s="20">
        <v>1.9E-2</v>
      </c>
      <c r="G166" s="20">
        <v>0.10199999999999999</v>
      </c>
      <c r="H166" s="20">
        <v>0.14599999999999999</v>
      </c>
      <c r="I166" s="20">
        <v>0.26800000000000002</v>
      </c>
      <c r="J166" s="20">
        <v>0.20599999999999999</v>
      </c>
      <c r="K166" s="20">
        <v>0.25800000000000001</v>
      </c>
      <c r="L166" s="20">
        <v>0.34699999999999998</v>
      </c>
      <c r="M166" s="20">
        <v>0.40300000000000002</v>
      </c>
      <c r="N166" s="20">
        <v>0.25</v>
      </c>
      <c r="O166" s="20">
        <v>0.47099999999999997</v>
      </c>
      <c r="P166" s="20">
        <v>0.27600000000000002</v>
      </c>
      <c r="Q166" s="20">
        <v>0.253</v>
      </c>
      <c r="S166" s="73">
        <f>IFERROR(IF(VLOOKUP($A166,#REF!,7,FALSE)&gt;0,D166*VLOOKUP($A166,BASE_DADOS!$A:$O,12,0),0),0)</f>
        <v>0</v>
      </c>
      <c r="T166" s="73">
        <f>IFERROR(IF(VLOOKUP($A166,#REF!,7,FALSE)&gt;0,E166*VLOOKUP($A166,BASE_DADOS!$A:$O,12,0),0),0)</f>
        <v>0</v>
      </c>
      <c r="U166" s="73">
        <f>IFERROR(IF(VLOOKUP($A166,#REF!,7,FALSE)&gt;0,F166*VLOOKUP($A166,BASE_DADOS!$A:$O,12,0),0),0)</f>
        <v>0</v>
      </c>
      <c r="V166" s="73">
        <f>IFERROR(IF(VLOOKUP($A166,#REF!,7,FALSE)&gt;0,G166*VLOOKUP($A166,BASE_DADOS!$A:$O,12,0),0),0)</f>
        <v>0</v>
      </c>
      <c r="W166" s="73">
        <f>IFERROR(IF(VLOOKUP($A166,#REF!,7,FALSE)&gt;0,H166*VLOOKUP($A166,BASE_DADOS!$A:$O,12,0),0),0)</f>
        <v>0</v>
      </c>
      <c r="X166" s="73">
        <f>IFERROR(IF(VLOOKUP($A166,#REF!,7,FALSE)&gt;0,I166*VLOOKUP($A166,BASE_DADOS!$A:$O,12,0),0),0)</f>
        <v>0</v>
      </c>
      <c r="Y166" s="73">
        <f>IFERROR(IF(VLOOKUP($A166,#REF!,7,FALSE)&gt;0,J166*VLOOKUP($A166,BASE_DADOS!$A:$O,12,0),0),0)</f>
        <v>0</v>
      </c>
      <c r="Z166" s="73">
        <f>IFERROR(IF(VLOOKUP($A166,#REF!,7,FALSE)&gt;0,K166*VLOOKUP($A166,BASE_DADOS!$A:$O,12,0),0),0)</f>
        <v>0</v>
      </c>
      <c r="AA166" s="73">
        <f>IFERROR(IF(VLOOKUP($A166,#REF!,7,FALSE)&gt;0,L166*VLOOKUP($A166,BASE_DADOS!$A:$O,12,0),0),0)</f>
        <v>0</v>
      </c>
      <c r="AB166" s="73">
        <f>IFERROR(IF(VLOOKUP($A166,#REF!,7,FALSE)&gt;0,M166*VLOOKUP($A166,BASE_DADOS!$A:$O,12,0),0),0)</f>
        <v>0</v>
      </c>
      <c r="AC166" s="73">
        <f>IFERROR(IF(VLOOKUP($A166,#REF!,7,FALSE)&gt;0,N166*VLOOKUP($A166,BASE_DADOS!$A:$O,12,0),0),0)</f>
        <v>0</v>
      </c>
      <c r="AD166" s="73">
        <f>IFERROR(IF(VLOOKUP($A166,#REF!,7,FALSE)&gt;0,O166*VLOOKUP($A166,BASE_DADOS!$A:$O,12,0),0),0)</f>
        <v>0</v>
      </c>
      <c r="AE166" s="73">
        <f>IFERROR(IF(VLOOKUP($A166,#REF!,7,FALSE)&gt;0,P166*VLOOKUP($A166,BASE_DADOS!$A:$O,12,0),0),0)</f>
        <v>0</v>
      </c>
      <c r="AF166" s="73">
        <f>IFERROR(IF(VLOOKUP($A166,#REF!,7,FALSE)&gt;0,Q166*VLOOKUP($A166,BASE_DADOS!$A:$O,12,0),0),0)</f>
        <v>0</v>
      </c>
    </row>
    <row r="167" spans="1:32" ht="15.75" customHeight="1" x14ac:dyDescent="0.25">
      <c r="A167" s="69" t="str">
        <f t="shared" si="4"/>
        <v>SC5_BLUMENAUHOJE EM DIA</v>
      </c>
      <c r="B167" s="10" t="s">
        <v>89</v>
      </c>
      <c r="C167" s="24" t="s">
        <v>21</v>
      </c>
      <c r="D167" s="20">
        <v>0.54500000000000004</v>
      </c>
      <c r="E167" s="20">
        <v>0.45500000000000002</v>
      </c>
      <c r="F167" s="20">
        <v>1.4999999999999999E-2</v>
      </c>
      <c r="G167" s="20">
        <v>0.188</v>
      </c>
      <c r="H167" s="20">
        <v>0.249</v>
      </c>
      <c r="I167" s="20">
        <v>0.16900000000000001</v>
      </c>
      <c r="J167" s="20">
        <v>0.17399999999999999</v>
      </c>
      <c r="K167" s="20">
        <v>0.20399999999999999</v>
      </c>
      <c r="L167" s="20">
        <v>0.254</v>
      </c>
      <c r="M167" s="20">
        <v>0.48299999999999998</v>
      </c>
      <c r="N167" s="20">
        <v>0.26300000000000001</v>
      </c>
      <c r="O167" s="20">
        <v>0.49399999999999999</v>
      </c>
      <c r="P167" s="20">
        <v>0.41799999999999998</v>
      </c>
      <c r="Q167" s="20">
        <v>8.7999999999999995E-2</v>
      </c>
      <c r="S167" s="73">
        <f>IFERROR(IF(VLOOKUP($A167,#REF!,7,FALSE)&gt;0,D167*VLOOKUP($A167,BASE_DADOS!$A:$O,12,0),0),0)</f>
        <v>0</v>
      </c>
      <c r="T167" s="73">
        <f>IFERROR(IF(VLOOKUP($A167,#REF!,7,FALSE)&gt;0,E167*VLOOKUP($A167,BASE_DADOS!$A:$O,12,0),0),0)</f>
        <v>0</v>
      </c>
      <c r="U167" s="73">
        <f>IFERROR(IF(VLOOKUP($A167,#REF!,7,FALSE)&gt;0,F167*VLOOKUP($A167,BASE_DADOS!$A:$O,12,0),0),0)</f>
        <v>0</v>
      </c>
      <c r="V167" s="73">
        <f>IFERROR(IF(VLOOKUP($A167,#REF!,7,FALSE)&gt;0,G167*VLOOKUP($A167,BASE_DADOS!$A:$O,12,0),0),0)</f>
        <v>0</v>
      </c>
      <c r="W167" s="73">
        <f>IFERROR(IF(VLOOKUP($A167,#REF!,7,FALSE)&gt;0,H167*VLOOKUP($A167,BASE_DADOS!$A:$O,12,0),0),0)</f>
        <v>0</v>
      </c>
      <c r="X167" s="73">
        <f>IFERROR(IF(VLOOKUP($A167,#REF!,7,FALSE)&gt;0,I167*VLOOKUP($A167,BASE_DADOS!$A:$O,12,0),0),0)</f>
        <v>0</v>
      </c>
      <c r="Y167" s="73">
        <f>IFERROR(IF(VLOOKUP($A167,#REF!,7,FALSE)&gt;0,J167*VLOOKUP($A167,BASE_DADOS!$A:$O,12,0),0),0)</f>
        <v>0</v>
      </c>
      <c r="Z167" s="73">
        <f>IFERROR(IF(VLOOKUP($A167,#REF!,7,FALSE)&gt;0,K167*VLOOKUP($A167,BASE_DADOS!$A:$O,12,0),0),0)</f>
        <v>0</v>
      </c>
      <c r="AA167" s="73">
        <f>IFERROR(IF(VLOOKUP($A167,#REF!,7,FALSE)&gt;0,L167*VLOOKUP($A167,BASE_DADOS!$A:$O,12,0),0),0)</f>
        <v>0</v>
      </c>
      <c r="AB167" s="73">
        <f>IFERROR(IF(VLOOKUP($A167,#REF!,7,FALSE)&gt;0,M167*VLOOKUP($A167,BASE_DADOS!$A:$O,12,0),0),0)</f>
        <v>0</v>
      </c>
      <c r="AC167" s="73">
        <f>IFERROR(IF(VLOOKUP($A167,#REF!,7,FALSE)&gt;0,N167*VLOOKUP($A167,BASE_DADOS!$A:$O,12,0),0),0)</f>
        <v>0</v>
      </c>
      <c r="AD167" s="73">
        <f>IFERROR(IF(VLOOKUP($A167,#REF!,7,FALSE)&gt;0,O167*VLOOKUP($A167,BASE_DADOS!$A:$O,12,0),0),0)</f>
        <v>0</v>
      </c>
      <c r="AE167" s="73">
        <f>IFERROR(IF(VLOOKUP($A167,#REF!,7,FALSE)&gt;0,P167*VLOOKUP($A167,BASE_DADOS!$A:$O,12,0),0),0)</f>
        <v>0</v>
      </c>
      <c r="AF167" s="73">
        <f>IFERROR(IF(VLOOKUP($A167,#REF!,7,FALSE)&gt;0,Q167*VLOOKUP($A167,BASE_DADOS!$A:$O,12,0),0),0)</f>
        <v>0</v>
      </c>
    </row>
    <row r="168" spans="1:32" ht="15.75" customHeight="1" x14ac:dyDescent="0.25">
      <c r="A168" s="69" t="str">
        <f t="shared" si="4"/>
        <v>SC5_BLUMENAUBALANÇO GERAL SC</v>
      </c>
      <c r="B168" s="10" t="s">
        <v>89</v>
      </c>
      <c r="C168" s="24" t="s">
        <v>23</v>
      </c>
      <c r="D168" s="20">
        <v>0.46300000000000002</v>
      </c>
      <c r="E168" s="20">
        <v>0.53700000000000003</v>
      </c>
      <c r="F168" s="20">
        <v>6.0999999999999999E-2</v>
      </c>
      <c r="G168" s="20">
        <v>0.14099999999999999</v>
      </c>
      <c r="H168" s="20">
        <v>0.16700000000000001</v>
      </c>
      <c r="I168" s="20">
        <v>0.20399999999999999</v>
      </c>
      <c r="J168" s="20">
        <v>0.16</v>
      </c>
      <c r="K168" s="20">
        <v>0.26600000000000001</v>
      </c>
      <c r="L168" s="20">
        <v>0.27400000000000002</v>
      </c>
      <c r="M168" s="20">
        <v>0.41199999999999998</v>
      </c>
      <c r="N168" s="20">
        <v>0.314</v>
      </c>
      <c r="O168" s="20">
        <v>0.39</v>
      </c>
      <c r="P168" s="20">
        <v>0.41299999999999998</v>
      </c>
      <c r="Q168" s="20">
        <v>0.19700000000000001</v>
      </c>
      <c r="S168" s="73">
        <f>IFERROR(IF(VLOOKUP($A168,#REF!,7,FALSE)&gt;0,D168*VLOOKUP($A168,BASE_DADOS!$A:$O,12,0),0),0)</f>
        <v>0</v>
      </c>
      <c r="T168" s="73">
        <f>IFERROR(IF(VLOOKUP($A168,#REF!,7,FALSE)&gt;0,E168*VLOOKUP($A168,BASE_DADOS!$A:$O,12,0),0),0)</f>
        <v>0</v>
      </c>
      <c r="U168" s="73">
        <f>IFERROR(IF(VLOOKUP($A168,#REF!,7,FALSE)&gt;0,F168*VLOOKUP($A168,BASE_DADOS!$A:$O,12,0),0),0)</f>
        <v>0</v>
      </c>
      <c r="V168" s="73">
        <f>IFERROR(IF(VLOOKUP($A168,#REF!,7,FALSE)&gt;0,G168*VLOOKUP($A168,BASE_DADOS!$A:$O,12,0),0),0)</f>
        <v>0</v>
      </c>
      <c r="W168" s="73">
        <f>IFERROR(IF(VLOOKUP($A168,#REF!,7,FALSE)&gt;0,H168*VLOOKUP($A168,BASE_DADOS!$A:$O,12,0),0),0)</f>
        <v>0</v>
      </c>
      <c r="X168" s="73">
        <f>IFERROR(IF(VLOOKUP($A168,#REF!,7,FALSE)&gt;0,I168*VLOOKUP($A168,BASE_DADOS!$A:$O,12,0),0),0)</f>
        <v>0</v>
      </c>
      <c r="Y168" s="73">
        <f>IFERROR(IF(VLOOKUP($A168,#REF!,7,FALSE)&gt;0,J168*VLOOKUP($A168,BASE_DADOS!$A:$O,12,0),0),0)</f>
        <v>0</v>
      </c>
      <c r="Z168" s="73">
        <f>IFERROR(IF(VLOOKUP($A168,#REF!,7,FALSE)&gt;0,K168*VLOOKUP($A168,BASE_DADOS!$A:$O,12,0),0),0)</f>
        <v>0</v>
      </c>
      <c r="AA168" s="73">
        <f>IFERROR(IF(VLOOKUP($A168,#REF!,7,FALSE)&gt;0,L168*VLOOKUP($A168,BASE_DADOS!$A:$O,12,0),0),0)</f>
        <v>0</v>
      </c>
      <c r="AB168" s="73">
        <f>IFERROR(IF(VLOOKUP($A168,#REF!,7,FALSE)&gt;0,M168*VLOOKUP($A168,BASE_DADOS!$A:$O,12,0),0),0)</f>
        <v>0</v>
      </c>
      <c r="AC168" s="73">
        <f>IFERROR(IF(VLOOKUP($A168,#REF!,7,FALSE)&gt;0,N168*VLOOKUP($A168,BASE_DADOS!$A:$O,12,0),0),0)</f>
        <v>0</v>
      </c>
      <c r="AD168" s="73">
        <f>IFERROR(IF(VLOOKUP($A168,#REF!,7,FALSE)&gt;0,O168*VLOOKUP($A168,BASE_DADOS!$A:$O,12,0),0),0)</f>
        <v>0</v>
      </c>
      <c r="AE168" s="73">
        <f>IFERROR(IF(VLOOKUP($A168,#REF!,7,FALSE)&gt;0,P168*VLOOKUP($A168,BASE_DADOS!$A:$O,12,0),0),0)</f>
        <v>0</v>
      </c>
      <c r="AF168" s="73">
        <f>IFERROR(IF(VLOOKUP($A168,#REF!,7,FALSE)&gt;0,Q168*VLOOKUP($A168,BASE_DADOS!$A:$O,12,0),0),0)</f>
        <v>0</v>
      </c>
    </row>
    <row r="169" spans="1:32" ht="15.75" customHeight="1" x14ac:dyDescent="0.25">
      <c r="A169" s="69" t="str">
        <f t="shared" si="4"/>
        <v>SC5_BLUMENAUTRIBUNA DO POVO</v>
      </c>
      <c r="B169" s="10" t="s">
        <v>89</v>
      </c>
      <c r="C169" s="24" t="s">
        <v>88</v>
      </c>
      <c r="D169" s="20">
        <v>0.59899999999999998</v>
      </c>
      <c r="E169" s="20">
        <v>0.40100000000000002</v>
      </c>
      <c r="F169" s="20">
        <v>8.8999999999999996E-2</v>
      </c>
      <c r="G169" s="20">
        <v>0.152</v>
      </c>
      <c r="H169" s="20">
        <v>0.189</v>
      </c>
      <c r="I169" s="20">
        <v>0.124</v>
      </c>
      <c r="J169" s="20">
        <v>0.221</v>
      </c>
      <c r="K169" s="20">
        <v>0.22600000000000001</v>
      </c>
      <c r="L169" s="20">
        <v>0.30499999999999999</v>
      </c>
      <c r="M169" s="20">
        <v>0.33100000000000002</v>
      </c>
      <c r="N169" s="20">
        <v>0.36399999999999999</v>
      </c>
      <c r="O169" s="20">
        <v>0.46300000000000002</v>
      </c>
      <c r="P169" s="20">
        <v>0.34300000000000003</v>
      </c>
      <c r="Q169" s="20">
        <v>0.193</v>
      </c>
      <c r="S169" s="73">
        <f>IFERROR(IF(VLOOKUP($A169,#REF!,7,FALSE)&gt;0,D169*VLOOKUP($A169,BASE_DADOS!$A:$O,12,0),0),0)</f>
        <v>0</v>
      </c>
      <c r="T169" s="73">
        <f>IFERROR(IF(VLOOKUP($A169,#REF!,7,FALSE)&gt;0,E169*VLOOKUP($A169,BASE_DADOS!$A:$O,12,0),0),0)</f>
        <v>0</v>
      </c>
      <c r="U169" s="73">
        <f>IFERROR(IF(VLOOKUP($A169,#REF!,7,FALSE)&gt;0,F169*VLOOKUP($A169,BASE_DADOS!$A:$O,12,0),0),0)</f>
        <v>0</v>
      </c>
      <c r="V169" s="73">
        <f>IFERROR(IF(VLOOKUP($A169,#REF!,7,FALSE)&gt;0,G169*VLOOKUP($A169,BASE_DADOS!$A:$O,12,0),0),0)</f>
        <v>0</v>
      </c>
      <c r="W169" s="73">
        <f>IFERROR(IF(VLOOKUP($A169,#REF!,7,FALSE)&gt;0,H169*VLOOKUP($A169,BASE_DADOS!$A:$O,12,0),0),0)</f>
        <v>0</v>
      </c>
      <c r="X169" s="73">
        <f>IFERROR(IF(VLOOKUP($A169,#REF!,7,FALSE)&gt;0,I169*VLOOKUP($A169,BASE_DADOS!$A:$O,12,0),0),0)</f>
        <v>0</v>
      </c>
      <c r="Y169" s="73">
        <f>IFERROR(IF(VLOOKUP($A169,#REF!,7,FALSE)&gt;0,J169*VLOOKUP($A169,BASE_DADOS!$A:$O,12,0),0),0)</f>
        <v>0</v>
      </c>
      <c r="Z169" s="73">
        <f>IFERROR(IF(VLOOKUP($A169,#REF!,7,FALSE)&gt;0,K169*VLOOKUP($A169,BASE_DADOS!$A:$O,12,0),0),0)</f>
        <v>0</v>
      </c>
      <c r="AA169" s="73">
        <f>IFERROR(IF(VLOOKUP($A169,#REF!,7,FALSE)&gt;0,L169*VLOOKUP($A169,BASE_DADOS!$A:$O,12,0),0),0)</f>
        <v>0</v>
      </c>
      <c r="AB169" s="73">
        <f>IFERROR(IF(VLOOKUP($A169,#REF!,7,FALSE)&gt;0,M169*VLOOKUP($A169,BASE_DADOS!$A:$O,12,0),0),0)</f>
        <v>0</v>
      </c>
      <c r="AC169" s="73">
        <f>IFERROR(IF(VLOOKUP($A169,#REF!,7,FALSE)&gt;0,N169*VLOOKUP($A169,BASE_DADOS!$A:$O,12,0),0),0)</f>
        <v>0</v>
      </c>
      <c r="AD169" s="73">
        <f>IFERROR(IF(VLOOKUP($A169,#REF!,7,FALSE)&gt;0,O169*VLOOKUP($A169,BASE_DADOS!$A:$O,12,0),0),0)</f>
        <v>0</v>
      </c>
      <c r="AE169" s="73">
        <f>IFERROR(IF(VLOOKUP($A169,#REF!,7,FALSE)&gt;0,P169*VLOOKUP($A169,BASE_DADOS!$A:$O,12,0),0),0)</f>
        <v>0</v>
      </c>
      <c r="AF169" s="73">
        <f>IFERROR(IF(VLOOKUP($A169,#REF!,7,FALSE)&gt;0,Q169*VLOOKUP($A169,BASE_DADOS!$A:$O,12,0),0),0)</f>
        <v>0</v>
      </c>
    </row>
    <row r="170" spans="1:32" ht="15.75" customHeight="1" x14ac:dyDescent="0.25">
      <c r="A170" s="69" t="str">
        <f t="shared" si="4"/>
        <v>SC5_BLUMENAUVER MAIS</v>
      </c>
      <c r="B170" s="10" t="s">
        <v>89</v>
      </c>
      <c r="C170" s="24" t="s">
        <v>84</v>
      </c>
      <c r="D170" s="20">
        <v>0.42599999999999999</v>
      </c>
      <c r="E170" s="20">
        <v>0.57399999999999995</v>
      </c>
      <c r="F170" s="20">
        <v>2.3E-2</v>
      </c>
      <c r="G170" s="20">
        <v>0.111</v>
      </c>
      <c r="H170" s="20">
        <v>8.3000000000000004E-2</v>
      </c>
      <c r="I170" s="20">
        <v>0.26600000000000001</v>
      </c>
      <c r="J170" s="20">
        <v>0.22500000000000001</v>
      </c>
      <c r="K170" s="20">
        <v>0.29199999999999998</v>
      </c>
      <c r="L170" s="20">
        <v>0.193</v>
      </c>
      <c r="M170" s="20">
        <v>0.42399999999999999</v>
      </c>
      <c r="N170" s="20">
        <v>0.38300000000000001</v>
      </c>
      <c r="O170" s="20">
        <v>0.27500000000000002</v>
      </c>
      <c r="P170" s="20">
        <v>0.44600000000000001</v>
      </c>
      <c r="Q170" s="20">
        <v>0.27900000000000003</v>
      </c>
      <c r="S170" s="73">
        <f>IFERROR(IF(VLOOKUP($A170,#REF!,7,FALSE)&gt;0,D170*VLOOKUP($A170,BASE_DADOS!$A:$O,12,0),0),0)</f>
        <v>0</v>
      </c>
      <c r="T170" s="73">
        <f>IFERROR(IF(VLOOKUP($A170,#REF!,7,FALSE)&gt;0,E170*VLOOKUP($A170,BASE_DADOS!$A:$O,12,0),0),0)</f>
        <v>0</v>
      </c>
      <c r="U170" s="73">
        <f>IFERROR(IF(VLOOKUP($A170,#REF!,7,FALSE)&gt;0,F170*VLOOKUP($A170,BASE_DADOS!$A:$O,12,0),0),0)</f>
        <v>0</v>
      </c>
      <c r="V170" s="73">
        <f>IFERROR(IF(VLOOKUP($A170,#REF!,7,FALSE)&gt;0,G170*VLOOKUP($A170,BASE_DADOS!$A:$O,12,0),0),0)</f>
        <v>0</v>
      </c>
      <c r="W170" s="73">
        <f>IFERROR(IF(VLOOKUP($A170,#REF!,7,FALSE)&gt;0,H170*VLOOKUP($A170,BASE_DADOS!$A:$O,12,0),0),0)</f>
        <v>0</v>
      </c>
      <c r="X170" s="73">
        <f>IFERROR(IF(VLOOKUP($A170,#REF!,7,FALSE)&gt;0,I170*VLOOKUP($A170,BASE_DADOS!$A:$O,12,0),0),0)</f>
        <v>0</v>
      </c>
      <c r="Y170" s="73">
        <f>IFERROR(IF(VLOOKUP($A170,#REF!,7,FALSE)&gt;0,J170*VLOOKUP($A170,BASE_DADOS!$A:$O,12,0),0),0)</f>
        <v>0</v>
      </c>
      <c r="Z170" s="73">
        <f>IFERROR(IF(VLOOKUP($A170,#REF!,7,FALSE)&gt;0,K170*VLOOKUP($A170,BASE_DADOS!$A:$O,12,0),0),0)</f>
        <v>0</v>
      </c>
      <c r="AA170" s="73">
        <f>IFERROR(IF(VLOOKUP($A170,#REF!,7,FALSE)&gt;0,L170*VLOOKUP($A170,BASE_DADOS!$A:$O,12,0),0),0)</f>
        <v>0</v>
      </c>
      <c r="AB170" s="73">
        <f>IFERROR(IF(VLOOKUP($A170,#REF!,7,FALSE)&gt;0,M170*VLOOKUP($A170,BASE_DADOS!$A:$O,12,0),0),0)</f>
        <v>0</v>
      </c>
      <c r="AC170" s="73">
        <f>IFERROR(IF(VLOOKUP($A170,#REF!,7,FALSE)&gt;0,N170*VLOOKUP($A170,BASE_DADOS!$A:$O,12,0),0),0)</f>
        <v>0</v>
      </c>
      <c r="AD170" s="73">
        <f>IFERROR(IF(VLOOKUP($A170,#REF!,7,FALSE)&gt;0,O170*VLOOKUP($A170,BASE_DADOS!$A:$O,12,0),0),0)</f>
        <v>0</v>
      </c>
      <c r="AE170" s="73">
        <f>IFERROR(IF(VLOOKUP($A170,#REF!,7,FALSE)&gt;0,P170*VLOOKUP($A170,BASE_DADOS!$A:$O,12,0),0),0)</f>
        <v>0</v>
      </c>
      <c r="AF170" s="73">
        <f>IFERROR(IF(VLOOKUP($A170,#REF!,7,FALSE)&gt;0,Q170*VLOOKUP($A170,BASE_DADOS!$A:$O,12,0),0),0)</f>
        <v>0</v>
      </c>
    </row>
    <row r="171" spans="1:32" ht="15.75" customHeight="1" x14ac:dyDescent="0.25">
      <c r="A171" s="69" t="str">
        <f t="shared" si="4"/>
        <v>SC5_BLUMENAUNOVELA DA TARDE 1</v>
      </c>
      <c r="B171" s="10" t="s">
        <v>89</v>
      </c>
      <c r="C171" s="24" t="s">
        <v>27</v>
      </c>
      <c r="D171" s="20">
        <v>0.498</v>
      </c>
      <c r="E171" s="20">
        <v>0.502</v>
      </c>
      <c r="F171" s="20">
        <v>6.6000000000000003E-2</v>
      </c>
      <c r="G171" s="20">
        <v>9.1999999999999998E-2</v>
      </c>
      <c r="H171" s="20">
        <v>0.16600000000000001</v>
      </c>
      <c r="I171" s="20">
        <v>0.20799999999999999</v>
      </c>
      <c r="J171" s="20">
        <v>0.19800000000000001</v>
      </c>
      <c r="K171" s="20">
        <v>0.26800000000000002</v>
      </c>
      <c r="L171" s="20">
        <v>0.20399999999999999</v>
      </c>
      <c r="M171" s="20">
        <v>0.39600000000000002</v>
      </c>
      <c r="N171" s="20">
        <v>0.4</v>
      </c>
      <c r="O171" s="20">
        <v>0.33500000000000002</v>
      </c>
      <c r="P171" s="20">
        <v>0.41699999999999998</v>
      </c>
      <c r="Q171" s="20">
        <v>0.248</v>
      </c>
      <c r="S171" s="73">
        <f>IFERROR(IF(VLOOKUP($A171,#REF!,7,FALSE)&gt;0,D171*VLOOKUP($A171,BASE_DADOS!$A:$O,12,0),0),0)</f>
        <v>0</v>
      </c>
      <c r="T171" s="73">
        <f>IFERROR(IF(VLOOKUP($A171,#REF!,7,FALSE)&gt;0,E171*VLOOKUP($A171,BASE_DADOS!$A:$O,12,0),0),0)</f>
        <v>0</v>
      </c>
      <c r="U171" s="73">
        <f>IFERROR(IF(VLOOKUP($A171,#REF!,7,FALSE)&gt;0,F171*VLOOKUP($A171,BASE_DADOS!$A:$O,12,0),0),0)</f>
        <v>0</v>
      </c>
      <c r="V171" s="73">
        <f>IFERROR(IF(VLOOKUP($A171,#REF!,7,FALSE)&gt;0,G171*VLOOKUP($A171,BASE_DADOS!$A:$O,12,0),0),0)</f>
        <v>0</v>
      </c>
      <c r="W171" s="73">
        <f>IFERROR(IF(VLOOKUP($A171,#REF!,7,FALSE)&gt;0,H171*VLOOKUP($A171,BASE_DADOS!$A:$O,12,0),0),0)</f>
        <v>0</v>
      </c>
      <c r="X171" s="73">
        <f>IFERROR(IF(VLOOKUP($A171,#REF!,7,FALSE)&gt;0,I171*VLOOKUP($A171,BASE_DADOS!$A:$O,12,0),0),0)</f>
        <v>0</v>
      </c>
      <c r="Y171" s="73">
        <f>IFERROR(IF(VLOOKUP($A171,#REF!,7,FALSE)&gt;0,J171*VLOOKUP($A171,BASE_DADOS!$A:$O,12,0),0),0)</f>
        <v>0</v>
      </c>
      <c r="Z171" s="73">
        <f>IFERROR(IF(VLOOKUP($A171,#REF!,7,FALSE)&gt;0,K171*VLOOKUP($A171,BASE_DADOS!$A:$O,12,0),0),0)</f>
        <v>0</v>
      </c>
      <c r="AA171" s="73">
        <f>IFERROR(IF(VLOOKUP($A171,#REF!,7,FALSE)&gt;0,L171*VLOOKUP($A171,BASE_DADOS!$A:$O,12,0),0),0)</f>
        <v>0</v>
      </c>
      <c r="AB171" s="73">
        <f>IFERROR(IF(VLOOKUP($A171,#REF!,7,FALSE)&gt;0,M171*VLOOKUP($A171,BASE_DADOS!$A:$O,12,0),0),0)</f>
        <v>0</v>
      </c>
      <c r="AC171" s="73">
        <f>IFERROR(IF(VLOOKUP($A171,#REF!,7,FALSE)&gt;0,N171*VLOOKUP($A171,BASE_DADOS!$A:$O,12,0),0),0)</f>
        <v>0</v>
      </c>
      <c r="AD171" s="73">
        <f>IFERROR(IF(VLOOKUP($A171,#REF!,7,FALSE)&gt;0,O171*VLOOKUP($A171,BASE_DADOS!$A:$O,12,0),0),0)</f>
        <v>0</v>
      </c>
      <c r="AE171" s="73">
        <f>IFERROR(IF(VLOOKUP($A171,#REF!,7,FALSE)&gt;0,P171*VLOOKUP($A171,BASE_DADOS!$A:$O,12,0),0),0)</f>
        <v>0</v>
      </c>
      <c r="AF171" s="73">
        <f>IFERROR(IF(VLOOKUP($A171,#REF!,7,FALSE)&gt;0,Q171*VLOOKUP($A171,BASE_DADOS!$A:$O,12,0),0),0)</f>
        <v>0</v>
      </c>
    </row>
    <row r="172" spans="1:32" ht="15.75" customHeight="1" x14ac:dyDescent="0.25">
      <c r="A172" s="69" t="str">
        <f t="shared" si="4"/>
        <v>SC5_BLUMENAUCIDADE ALERTA NACIONAL</v>
      </c>
      <c r="B172" s="10" t="s">
        <v>89</v>
      </c>
      <c r="C172" s="24" t="s">
        <v>29</v>
      </c>
      <c r="D172" s="20">
        <v>0.56200000000000006</v>
      </c>
      <c r="E172" s="20">
        <v>0.438</v>
      </c>
      <c r="F172" s="20">
        <v>0.105</v>
      </c>
      <c r="G172" s="20">
        <v>7.5999999999999998E-2</v>
      </c>
      <c r="H172" s="20">
        <v>0.24</v>
      </c>
      <c r="I172" s="20">
        <v>0.157</v>
      </c>
      <c r="J172" s="20">
        <v>0.17499999999999999</v>
      </c>
      <c r="K172" s="20">
        <v>0.247</v>
      </c>
      <c r="L172" s="20">
        <v>0.214</v>
      </c>
      <c r="M172" s="20">
        <v>0.371</v>
      </c>
      <c r="N172" s="20">
        <v>0.41499999999999998</v>
      </c>
      <c r="O172" s="20">
        <v>0.38800000000000001</v>
      </c>
      <c r="P172" s="20">
        <v>0.39200000000000002</v>
      </c>
      <c r="Q172" s="20">
        <v>0.219</v>
      </c>
      <c r="S172" s="73">
        <f>IFERROR(IF(VLOOKUP($A172,#REF!,7,FALSE)&gt;0,D172*VLOOKUP($A172,BASE_DADOS!$A:$O,12,0),0),0)</f>
        <v>0</v>
      </c>
      <c r="T172" s="73">
        <f>IFERROR(IF(VLOOKUP($A172,#REF!,7,FALSE)&gt;0,E172*VLOOKUP($A172,BASE_DADOS!$A:$O,12,0),0),0)</f>
        <v>0</v>
      </c>
      <c r="U172" s="73">
        <f>IFERROR(IF(VLOOKUP($A172,#REF!,7,FALSE)&gt;0,F172*VLOOKUP($A172,BASE_DADOS!$A:$O,12,0),0),0)</f>
        <v>0</v>
      </c>
      <c r="V172" s="73">
        <f>IFERROR(IF(VLOOKUP($A172,#REF!,7,FALSE)&gt;0,G172*VLOOKUP($A172,BASE_DADOS!$A:$O,12,0),0),0)</f>
        <v>0</v>
      </c>
      <c r="W172" s="73">
        <f>IFERROR(IF(VLOOKUP($A172,#REF!,7,FALSE)&gt;0,H172*VLOOKUP($A172,BASE_DADOS!$A:$O,12,0),0),0)</f>
        <v>0</v>
      </c>
      <c r="X172" s="73">
        <f>IFERROR(IF(VLOOKUP($A172,#REF!,7,FALSE)&gt;0,I172*VLOOKUP($A172,BASE_DADOS!$A:$O,12,0),0),0)</f>
        <v>0</v>
      </c>
      <c r="Y172" s="73">
        <f>IFERROR(IF(VLOOKUP($A172,#REF!,7,FALSE)&gt;0,J172*VLOOKUP($A172,BASE_DADOS!$A:$O,12,0),0),0)</f>
        <v>0</v>
      </c>
      <c r="Z172" s="73">
        <f>IFERROR(IF(VLOOKUP($A172,#REF!,7,FALSE)&gt;0,K172*VLOOKUP($A172,BASE_DADOS!$A:$O,12,0),0),0)</f>
        <v>0</v>
      </c>
      <c r="AA172" s="73">
        <f>IFERROR(IF(VLOOKUP($A172,#REF!,7,FALSE)&gt;0,L172*VLOOKUP($A172,BASE_DADOS!$A:$O,12,0),0),0)</f>
        <v>0</v>
      </c>
      <c r="AB172" s="73">
        <f>IFERROR(IF(VLOOKUP($A172,#REF!,7,FALSE)&gt;0,M172*VLOOKUP($A172,BASE_DADOS!$A:$O,12,0),0),0)</f>
        <v>0</v>
      </c>
      <c r="AC172" s="73">
        <f>IFERROR(IF(VLOOKUP($A172,#REF!,7,FALSE)&gt;0,N172*VLOOKUP($A172,BASE_DADOS!$A:$O,12,0),0),0)</f>
        <v>0</v>
      </c>
      <c r="AD172" s="73">
        <f>IFERROR(IF(VLOOKUP($A172,#REF!,7,FALSE)&gt;0,O172*VLOOKUP($A172,BASE_DADOS!$A:$O,12,0),0),0)</f>
        <v>0</v>
      </c>
      <c r="AE172" s="73">
        <f>IFERROR(IF(VLOOKUP($A172,#REF!,7,FALSE)&gt;0,P172*VLOOKUP($A172,BASE_DADOS!$A:$O,12,0),0),0)</f>
        <v>0</v>
      </c>
      <c r="AF172" s="73">
        <f>IFERROR(IF(VLOOKUP($A172,#REF!,7,FALSE)&gt;0,Q172*VLOOKUP($A172,BASE_DADOS!$A:$O,12,0),0),0)</f>
        <v>0</v>
      </c>
    </row>
    <row r="173" spans="1:32" ht="15.75" customHeight="1" x14ac:dyDescent="0.25">
      <c r="A173" s="69" t="str">
        <f t="shared" si="4"/>
        <v>SC5_BLUMENAUCIDADE ALERTA SC</v>
      </c>
      <c r="B173" s="10" t="s">
        <v>89</v>
      </c>
      <c r="C173" s="24" t="s">
        <v>31</v>
      </c>
      <c r="D173" s="20">
        <v>0.45200000000000001</v>
      </c>
      <c r="E173" s="20">
        <v>0.54800000000000004</v>
      </c>
      <c r="F173" s="20">
        <v>0.11600000000000001</v>
      </c>
      <c r="G173" s="20">
        <v>0.13</v>
      </c>
      <c r="H173" s="20">
        <v>0.13</v>
      </c>
      <c r="I173" s="20">
        <v>0.18099999999999999</v>
      </c>
      <c r="J173" s="20">
        <v>0.254</v>
      </c>
      <c r="K173" s="20">
        <v>0.19</v>
      </c>
      <c r="L173" s="20">
        <v>0.20799999999999999</v>
      </c>
      <c r="M173" s="20">
        <v>0.41599999999999998</v>
      </c>
      <c r="N173" s="20">
        <v>0.375</v>
      </c>
      <c r="O173" s="20">
        <v>0.39500000000000002</v>
      </c>
      <c r="P173" s="20">
        <v>0.30499999999999999</v>
      </c>
      <c r="Q173" s="20">
        <v>0.30099999999999999</v>
      </c>
      <c r="S173" s="73">
        <f>IFERROR(IF(VLOOKUP($A173,#REF!,7,FALSE)&gt;0,D173*VLOOKUP($A173,BASE_DADOS!$A:$O,12,0),0),0)</f>
        <v>0</v>
      </c>
      <c r="T173" s="73">
        <f>IFERROR(IF(VLOOKUP($A173,#REF!,7,FALSE)&gt;0,E173*VLOOKUP($A173,BASE_DADOS!$A:$O,12,0),0),0)</f>
        <v>0</v>
      </c>
      <c r="U173" s="73">
        <f>IFERROR(IF(VLOOKUP($A173,#REF!,7,FALSE)&gt;0,F173*VLOOKUP($A173,BASE_DADOS!$A:$O,12,0),0),0)</f>
        <v>0</v>
      </c>
      <c r="V173" s="73">
        <f>IFERROR(IF(VLOOKUP($A173,#REF!,7,FALSE)&gt;0,G173*VLOOKUP($A173,BASE_DADOS!$A:$O,12,0),0),0)</f>
        <v>0</v>
      </c>
      <c r="W173" s="73">
        <f>IFERROR(IF(VLOOKUP($A173,#REF!,7,FALSE)&gt;0,H173*VLOOKUP($A173,BASE_DADOS!$A:$O,12,0),0),0)</f>
        <v>0</v>
      </c>
      <c r="X173" s="73">
        <f>IFERROR(IF(VLOOKUP($A173,#REF!,7,FALSE)&gt;0,I173*VLOOKUP($A173,BASE_DADOS!$A:$O,12,0),0),0)</f>
        <v>0</v>
      </c>
      <c r="Y173" s="73">
        <f>IFERROR(IF(VLOOKUP($A173,#REF!,7,FALSE)&gt;0,J173*VLOOKUP($A173,BASE_DADOS!$A:$O,12,0),0),0)</f>
        <v>0</v>
      </c>
      <c r="Z173" s="73">
        <f>IFERROR(IF(VLOOKUP($A173,#REF!,7,FALSE)&gt;0,K173*VLOOKUP($A173,BASE_DADOS!$A:$O,12,0),0),0)</f>
        <v>0</v>
      </c>
      <c r="AA173" s="73">
        <f>IFERROR(IF(VLOOKUP($A173,#REF!,7,FALSE)&gt;0,L173*VLOOKUP($A173,BASE_DADOS!$A:$O,12,0),0),0)</f>
        <v>0</v>
      </c>
      <c r="AB173" s="73">
        <f>IFERROR(IF(VLOOKUP($A173,#REF!,7,FALSE)&gt;0,M173*VLOOKUP($A173,BASE_DADOS!$A:$O,12,0),0),0)</f>
        <v>0</v>
      </c>
      <c r="AC173" s="73">
        <f>IFERROR(IF(VLOOKUP($A173,#REF!,7,FALSE)&gt;0,N173*VLOOKUP($A173,BASE_DADOS!$A:$O,12,0),0),0)</f>
        <v>0</v>
      </c>
      <c r="AD173" s="73">
        <f>IFERROR(IF(VLOOKUP($A173,#REF!,7,FALSE)&gt;0,O173*VLOOKUP($A173,BASE_DADOS!$A:$O,12,0),0),0)</f>
        <v>0</v>
      </c>
      <c r="AE173" s="73">
        <f>IFERROR(IF(VLOOKUP($A173,#REF!,7,FALSE)&gt;0,P173*VLOOKUP($A173,BASE_DADOS!$A:$O,12,0),0),0)</f>
        <v>0</v>
      </c>
      <c r="AF173" s="73">
        <f>IFERROR(IF(VLOOKUP($A173,#REF!,7,FALSE)&gt;0,Q173*VLOOKUP($A173,BASE_DADOS!$A:$O,12,0),0),0)</f>
        <v>0</v>
      </c>
    </row>
    <row r="174" spans="1:32" ht="15.75" customHeight="1" x14ac:dyDescent="0.25">
      <c r="A174" s="69" t="str">
        <f t="shared" si="4"/>
        <v>SC5_BLUMENAUND NOTÍCIAS</v>
      </c>
      <c r="B174" s="10" t="s">
        <v>89</v>
      </c>
      <c r="C174" s="24" t="s">
        <v>33</v>
      </c>
      <c r="D174" s="20">
        <v>0.49399999999999999</v>
      </c>
      <c r="E174" s="20">
        <v>0.50600000000000001</v>
      </c>
      <c r="F174" s="20">
        <v>0.112</v>
      </c>
      <c r="G174" s="20">
        <v>4.5999999999999999E-2</v>
      </c>
      <c r="H174" s="20">
        <v>0.19800000000000001</v>
      </c>
      <c r="I174" s="20">
        <v>0.17699999999999999</v>
      </c>
      <c r="J174" s="20">
        <v>0.217</v>
      </c>
      <c r="K174" s="20">
        <v>0.251</v>
      </c>
      <c r="L174" s="20">
        <v>0.33300000000000002</v>
      </c>
      <c r="M174" s="20">
        <v>0.46400000000000002</v>
      </c>
      <c r="N174" s="20">
        <v>0.20300000000000001</v>
      </c>
      <c r="O174" s="20">
        <v>0.39500000000000002</v>
      </c>
      <c r="P174" s="20">
        <v>0.36799999999999999</v>
      </c>
      <c r="Q174" s="20">
        <v>0.23699999999999999</v>
      </c>
      <c r="S174" s="73">
        <f>IFERROR(IF(VLOOKUP($A174,#REF!,7,FALSE)&gt;0,D174*VLOOKUP($A174,BASE_DADOS!$A:$O,12,0),0),0)</f>
        <v>0</v>
      </c>
      <c r="T174" s="73">
        <f>IFERROR(IF(VLOOKUP($A174,#REF!,7,FALSE)&gt;0,E174*VLOOKUP($A174,BASE_DADOS!$A:$O,12,0),0),0)</f>
        <v>0</v>
      </c>
      <c r="U174" s="73">
        <f>IFERROR(IF(VLOOKUP($A174,#REF!,7,FALSE)&gt;0,F174*VLOOKUP($A174,BASE_DADOS!$A:$O,12,0),0),0)</f>
        <v>0</v>
      </c>
      <c r="V174" s="73">
        <f>IFERROR(IF(VLOOKUP($A174,#REF!,7,FALSE)&gt;0,G174*VLOOKUP($A174,BASE_DADOS!$A:$O,12,0),0),0)</f>
        <v>0</v>
      </c>
      <c r="W174" s="73">
        <f>IFERROR(IF(VLOOKUP($A174,#REF!,7,FALSE)&gt;0,H174*VLOOKUP($A174,BASE_DADOS!$A:$O,12,0),0),0)</f>
        <v>0</v>
      </c>
      <c r="X174" s="73">
        <f>IFERROR(IF(VLOOKUP($A174,#REF!,7,FALSE)&gt;0,I174*VLOOKUP($A174,BASE_DADOS!$A:$O,12,0),0),0)</f>
        <v>0</v>
      </c>
      <c r="Y174" s="73">
        <f>IFERROR(IF(VLOOKUP($A174,#REF!,7,FALSE)&gt;0,J174*VLOOKUP($A174,BASE_DADOS!$A:$O,12,0),0),0)</f>
        <v>0</v>
      </c>
      <c r="Z174" s="73">
        <f>IFERROR(IF(VLOOKUP($A174,#REF!,7,FALSE)&gt;0,K174*VLOOKUP($A174,BASE_DADOS!$A:$O,12,0),0),0)</f>
        <v>0</v>
      </c>
      <c r="AA174" s="73">
        <f>IFERROR(IF(VLOOKUP($A174,#REF!,7,FALSE)&gt;0,L174*VLOOKUP($A174,BASE_DADOS!$A:$O,12,0),0),0)</f>
        <v>0</v>
      </c>
      <c r="AB174" s="73">
        <f>IFERROR(IF(VLOOKUP($A174,#REF!,7,FALSE)&gt;0,M174*VLOOKUP($A174,BASE_DADOS!$A:$O,12,0),0),0)</f>
        <v>0</v>
      </c>
      <c r="AC174" s="73">
        <f>IFERROR(IF(VLOOKUP($A174,#REF!,7,FALSE)&gt;0,N174*VLOOKUP($A174,BASE_DADOS!$A:$O,12,0),0),0)</f>
        <v>0</v>
      </c>
      <c r="AD174" s="73">
        <f>IFERROR(IF(VLOOKUP($A174,#REF!,7,FALSE)&gt;0,O174*VLOOKUP($A174,BASE_DADOS!$A:$O,12,0),0),0)</f>
        <v>0</v>
      </c>
      <c r="AE174" s="73">
        <f>IFERROR(IF(VLOOKUP($A174,#REF!,7,FALSE)&gt;0,P174*VLOOKUP($A174,BASE_DADOS!$A:$O,12,0),0),0)</f>
        <v>0</v>
      </c>
      <c r="AF174" s="73">
        <f>IFERROR(IF(VLOOKUP($A174,#REF!,7,FALSE)&gt;0,Q174*VLOOKUP($A174,BASE_DADOS!$A:$O,12,0),0),0)</f>
        <v>0</v>
      </c>
    </row>
    <row r="175" spans="1:32" ht="15.75" customHeight="1" x14ac:dyDescent="0.25">
      <c r="A175" s="69" t="str">
        <f t="shared" si="4"/>
        <v>SC5_BLUMENAUJORNAL DA RECORD</v>
      </c>
      <c r="B175" s="10" t="s">
        <v>89</v>
      </c>
      <c r="C175" s="24" t="s">
        <v>35</v>
      </c>
      <c r="D175" s="20">
        <v>0.45700000000000002</v>
      </c>
      <c r="E175" s="20">
        <v>0.54300000000000004</v>
      </c>
      <c r="F175" s="20">
        <v>8.5999999999999993E-2</v>
      </c>
      <c r="G175" s="20">
        <v>9.6000000000000002E-2</v>
      </c>
      <c r="H175" s="20">
        <v>0.161</v>
      </c>
      <c r="I175" s="20">
        <v>9.0999999999999998E-2</v>
      </c>
      <c r="J175" s="20">
        <v>0.23100000000000001</v>
      </c>
      <c r="K175" s="20">
        <v>0.33500000000000002</v>
      </c>
      <c r="L175" s="20">
        <v>0.40100000000000002</v>
      </c>
      <c r="M175" s="20">
        <v>0.35899999999999999</v>
      </c>
      <c r="N175" s="20">
        <v>0.24</v>
      </c>
      <c r="O175" s="20">
        <v>0.29199999999999998</v>
      </c>
      <c r="P175" s="20">
        <v>0.32600000000000001</v>
      </c>
      <c r="Q175" s="20">
        <v>0.38300000000000001</v>
      </c>
      <c r="S175" s="73">
        <f>IFERROR(IF(VLOOKUP($A175,#REF!,7,FALSE)&gt;0,D175*VLOOKUP($A175,BASE_DADOS!$A:$O,12,0),0),0)</f>
        <v>0</v>
      </c>
      <c r="T175" s="73">
        <f>IFERROR(IF(VLOOKUP($A175,#REF!,7,FALSE)&gt;0,E175*VLOOKUP($A175,BASE_DADOS!$A:$O,12,0),0),0)</f>
        <v>0</v>
      </c>
      <c r="U175" s="73">
        <f>IFERROR(IF(VLOOKUP($A175,#REF!,7,FALSE)&gt;0,F175*VLOOKUP($A175,BASE_DADOS!$A:$O,12,0),0),0)</f>
        <v>0</v>
      </c>
      <c r="V175" s="73">
        <f>IFERROR(IF(VLOOKUP($A175,#REF!,7,FALSE)&gt;0,G175*VLOOKUP($A175,BASE_DADOS!$A:$O,12,0),0),0)</f>
        <v>0</v>
      </c>
      <c r="W175" s="73">
        <f>IFERROR(IF(VLOOKUP($A175,#REF!,7,FALSE)&gt;0,H175*VLOOKUP($A175,BASE_DADOS!$A:$O,12,0),0),0)</f>
        <v>0</v>
      </c>
      <c r="X175" s="73">
        <f>IFERROR(IF(VLOOKUP($A175,#REF!,7,FALSE)&gt;0,I175*VLOOKUP($A175,BASE_DADOS!$A:$O,12,0),0),0)</f>
        <v>0</v>
      </c>
      <c r="Y175" s="73">
        <f>IFERROR(IF(VLOOKUP($A175,#REF!,7,FALSE)&gt;0,J175*VLOOKUP($A175,BASE_DADOS!$A:$O,12,0),0),0)</f>
        <v>0</v>
      </c>
      <c r="Z175" s="73">
        <f>IFERROR(IF(VLOOKUP($A175,#REF!,7,FALSE)&gt;0,K175*VLOOKUP($A175,BASE_DADOS!$A:$O,12,0),0),0)</f>
        <v>0</v>
      </c>
      <c r="AA175" s="73">
        <f>IFERROR(IF(VLOOKUP($A175,#REF!,7,FALSE)&gt;0,L175*VLOOKUP($A175,BASE_DADOS!$A:$O,12,0),0),0)</f>
        <v>0</v>
      </c>
      <c r="AB175" s="73">
        <f>IFERROR(IF(VLOOKUP($A175,#REF!,7,FALSE)&gt;0,M175*VLOOKUP($A175,BASE_DADOS!$A:$O,12,0),0),0)</f>
        <v>0</v>
      </c>
      <c r="AC175" s="73">
        <f>IFERROR(IF(VLOOKUP($A175,#REF!,7,FALSE)&gt;0,N175*VLOOKUP($A175,BASE_DADOS!$A:$O,12,0),0),0)</f>
        <v>0</v>
      </c>
      <c r="AD175" s="73">
        <f>IFERROR(IF(VLOOKUP($A175,#REF!,7,FALSE)&gt;0,O175*VLOOKUP($A175,BASE_DADOS!$A:$O,12,0),0),0)</f>
        <v>0</v>
      </c>
      <c r="AE175" s="73">
        <f>IFERROR(IF(VLOOKUP($A175,#REF!,7,FALSE)&gt;0,P175*VLOOKUP($A175,BASE_DADOS!$A:$O,12,0),0),0)</f>
        <v>0</v>
      </c>
      <c r="AF175" s="73">
        <f>IFERROR(IF(VLOOKUP($A175,#REF!,7,FALSE)&gt;0,Q175*VLOOKUP($A175,BASE_DADOS!$A:$O,12,0),0),0)</f>
        <v>0</v>
      </c>
    </row>
    <row r="176" spans="1:32" ht="15.75" customHeight="1" x14ac:dyDescent="0.25">
      <c r="A176" s="69" t="str">
        <f t="shared" si="4"/>
        <v>SC5_BLUMENAUNOVELA 3</v>
      </c>
      <c r="B176" s="10" t="s">
        <v>89</v>
      </c>
      <c r="C176" s="24" t="s">
        <v>37</v>
      </c>
      <c r="D176" s="20">
        <v>0.57499999999999996</v>
      </c>
      <c r="E176" s="20">
        <v>0.42499999999999999</v>
      </c>
      <c r="F176" s="20">
        <v>7.6999999999999999E-2</v>
      </c>
      <c r="G176" s="20">
        <v>0.14099999999999999</v>
      </c>
      <c r="H176" s="20">
        <v>0.16300000000000001</v>
      </c>
      <c r="I176" s="20">
        <v>0.17699999999999999</v>
      </c>
      <c r="J176" s="20">
        <v>0.184</v>
      </c>
      <c r="K176" s="20">
        <v>0.25800000000000001</v>
      </c>
      <c r="L176" s="20">
        <v>0.38600000000000001</v>
      </c>
      <c r="M176" s="20">
        <v>0.33300000000000002</v>
      </c>
      <c r="N176" s="20">
        <v>0.28100000000000003</v>
      </c>
      <c r="O176" s="20">
        <v>0.32700000000000001</v>
      </c>
      <c r="P176" s="20">
        <v>0.38800000000000001</v>
      </c>
      <c r="Q176" s="20">
        <v>0.28499999999999998</v>
      </c>
      <c r="S176" s="73">
        <f>IFERROR(IF(VLOOKUP($A176,#REF!,7,FALSE)&gt;0,D176*VLOOKUP($A176,BASE_DADOS!$A:$O,12,0),0),0)</f>
        <v>0</v>
      </c>
      <c r="T176" s="73">
        <f>IFERROR(IF(VLOOKUP($A176,#REF!,7,FALSE)&gt;0,E176*VLOOKUP($A176,BASE_DADOS!$A:$O,12,0),0),0)</f>
        <v>0</v>
      </c>
      <c r="U176" s="73">
        <f>IFERROR(IF(VLOOKUP($A176,#REF!,7,FALSE)&gt;0,F176*VLOOKUP($A176,BASE_DADOS!$A:$O,12,0),0),0)</f>
        <v>0</v>
      </c>
      <c r="V176" s="73">
        <f>IFERROR(IF(VLOOKUP($A176,#REF!,7,FALSE)&gt;0,G176*VLOOKUP($A176,BASE_DADOS!$A:$O,12,0),0),0)</f>
        <v>0</v>
      </c>
      <c r="W176" s="73">
        <f>IFERROR(IF(VLOOKUP($A176,#REF!,7,FALSE)&gt;0,H176*VLOOKUP($A176,BASE_DADOS!$A:$O,12,0),0),0)</f>
        <v>0</v>
      </c>
      <c r="X176" s="73">
        <f>IFERROR(IF(VLOOKUP($A176,#REF!,7,FALSE)&gt;0,I176*VLOOKUP($A176,BASE_DADOS!$A:$O,12,0),0),0)</f>
        <v>0</v>
      </c>
      <c r="Y176" s="73">
        <f>IFERROR(IF(VLOOKUP($A176,#REF!,7,FALSE)&gt;0,J176*VLOOKUP($A176,BASE_DADOS!$A:$O,12,0),0),0)</f>
        <v>0</v>
      </c>
      <c r="Z176" s="73">
        <f>IFERROR(IF(VLOOKUP($A176,#REF!,7,FALSE)&gt;0,K176*VLOOKUP($A176,BASE_DADOS!$A:$O,12,0),0),0)</f>
        <v>0</v>
      </c>
      <c r="AA176" s="73">
        <f>IFERROR(IF(VLOOKUP($A176,#REF!,7,FALSE)&gt;0,L176*VLOOKUP($A176,BASE_DADOS!$A:$O,12,0),0),0)</f>
        <v>0</v>
      </c>
      <c r="AB176" s="73">
        <f>IFERROR(IF(VLOOKUP($A176,#REF!,7,FALSE)&gt;0,M176*VLOOKUP($A176,BASE_DADOS!$A:$O,12,0),0),0)</f>
        <v>0</v>
      </c>
      <c r="AC176" s="73">
        <f>IFERROR(IF(VLOOKUP($A176,#REF!,7,FALSE)&gt;0,N176*VLOOKUP($A176,BASE_DADOS!$A:$O,12,0),0),0)</f>
        <v>0</v>
      </c>
      <c r="AD176" s="73">
        <f>IFERROR(IF(VLOOKUP($A176,#REF!,7,FALSE)&gt;0,O176*VLOOKUP($A176,BASE_DADOS!$A:$O,12,0),0),0)</f>
        <v>0</v>
      </c>
      <c r="AE176" s="73">
        <f>IFERROR(IF(VLOOKUP($A176,#REF!,7,FALSE)&gt;0,P176*VLOOKUP($A176,BASE_DADOS!$A:$O,12,0),0),0)</f>
        <v>0</v>
      </c>
      <c r="AF176" s="73">
        <f>IFERROR(IF(VLOOKUP($A176,#REF!,7,FALSE)&gt;0,Q176*VLOOKUP($A176,BASE_DADOS!$A:$O,12,0),0),0)</f>
        <v>0</v>
      </c>
    </row>
    <row r="177" spans="1:32" ht="15.75" customHeight="1" x14ac:dyDescent="0.25">
      <c r="A177" s="69" t="str">
        <f t="shared" si="4"/>
        <v>SC5_BLUMENAUNOVELA 22HS</v>
      </c>
      <c r="B177" s="10" t="s">
        <v>89</v>
      </c>
      <c r="C177" s="24" t="s">
        <v>39</v>
      </c>
      <c r="D177" s="20">
        <v>0.58399999999999996</v>
      </c>
      <c r="E177" s="20">
        <v>0.41599999999999998</v>
      </c>
      <c r="F177" s="20">
        <v>7.8E-2</v>
      </c>
      <c r="G177" s="20">
        <v>0.14399999999999999</v>
      </c>
      <c r="H177" s="20">
        <v>0.159</v>
      </c>
      <c r="I177" s="20">
        <v>0.188</v>
      </c>
      <c r="J177" s="20">
        <v>0.186</v>
      </c>
      <c r="K177" s="20">
        <v>0.246</v>
      </c>
      <c r="L177" s="20">
        <v>0.39700000000000002</v>
      </c>
      <c r="M177" s="20">
        <v>0.32500000000000001</v>
      </c>
      <c r="N177" s="20">
        <v>0.27800000000000002</v>
      </c>
      <c r="O177" s="20">
        <v>0.32700000000000001</v>
      </c>
      <c r="P177" s="20">
        <v>0.38900000000000001</v>
      </c>
      <c r="Q177" s="20">
        <v>0.28499999999999998</v>
      </c>
      <c r="S177" s="73">
        <f>IFERROR(IF(VLOOKUP($A177,#REF!,7,FALSE)&gt;0,D177*VLOOKUP($A177,BASE_DADOS!$A:$O,12,0),0),0)</f>
        <v>0</v>
      </c>
      <c r="T177" s="73">
        <f>IFERROR(IF(VLOOKUP($A177,#REF!,7,FALSE)&gt;0,E177*VLOOKUP($A177,BASE_DADOS!$A:$O,12,0),0),0)</f>
        <v>0</v>
      </c>
      <c r="U177" s="73">
        <f>IFERROR(IF(VLOOKUP($A177,#REF!,7,FALSE)&gt;0,F177*VLOOKUP($A177,BASE_DADOS!$A:$O,12,0),0),0)</f>
        <v>0</v>
      </c>
      <c r="V177" s="73">
        <f>IFERROR(IF(VLOOKUP($A177,#REF!,7,FALSE)&gt;0,G177*VLOOKUP($A177,BASE_DADOS!$A:$O,12,0),0),0)</f>
        <v>0</v>
      </c>
      <c r="W177" s="73">
        <f>IFERROR(IF(VLOOKUP($A177,#REF!,7,FALSE)&gt;0,H177*VLOOKUP($A177,BASE_DADOS!$A:$O,12,0),0),0)</f>
        <v>0</v>
      </c>
      <c r="X177" s="73">
        <f>IFERROR(IF(VLOOKUP($A177,#REF!,7,FALSE)&gt;0,I177*VLOOKUP($A177,BASE_DADOS!$A:$O,12,0),0),0)</f>
        <v>0</v>
      </c>
      <c r="Y177" s="73">
        <f>IFERROR(IF(VLOOKUP($A177,#REF!,7,FALSE)&gt;0,J177*VLOOKUP($A177,BASE_DADOS!$A:$O,12,0),0),0)</f>
        <v>0</v>
      </c>
      <c r="Z177" s="73">
        <f>IFERROR(IF(VLOOKUP($A177,#REF!,7,FALSE)&gt;0,K177*VLOOKUP($A177,BASE_DADOS!$A:$O,12,0),0),0)</f>
        <v>0</v>
      </c>
      <c r="AA177" s="73">
        <f>IFERROR(IF(VLOOKUP($A177,#REF!,7,FALSE)&gt;0,L177*VLOOKUP($A177,BASE_DADOS!$A:$O,12,0),0),0)</f>
        <v>0</v>
      </c>
      <c r="AB177" s="73">
        <f>IFERROR(IF(VLOOKUP($A177,#REF!,7,FALSE)&gt;0,M177*VLOOKUP($A177,BASE_DADOS!$A:$O,12,0),0),0)</f>
        <v>0</v>
      </c>
      <c r="AC177" s="73">
        <f>IFERROR(IF(VLOOKUP($A177,#REF!,7,FALSE)&gt;0,N177*VLOOKUP($A177,BASE_DADOS!$A:$O,12,0),0),0)</f>
        <v>0</v>
      </c>
      <c r="AD177" s="73">
        <f>IFERROR(IF(VLOOKUP($A177,#REF!,7,FALSE)&gt;0,O177*VLOOKUP($A177,BASE_DADOS!$A:$O,12,0),0),0)</f>
        <v>0</v>
      </c>
      <c r="AE177" s="73">
        <f>IFERROR(IF(VLOOKUP($A177,#REF!,7,FALSE)&gt;0,P177*VLOOKUP($A177,BASE_DADOS!$A:$O,12,0),0),0)</f>
        <v>0</v>
      </c>
      <c r="AF177" s="73">
        <f>IFERROR(IF(VLOOKUP($A177,#REF!,7,FALSE)&gt;0,Q177*VLOOKUP($A177,BASE_DADOS!$A:$O,12,0),0),0)</f>
        <v>0</v>
      </c>
    </row>
    <row r="178" spans="1:32" ht="15.75" customHeight="1" x14ac:dyDescent="0.25">
      <c r="A178" s="69" t="str">
        <f t="shared" si="4"/>
        <v>SC5_BLUMENAUREALITY SHOW 1</v>
      </c>
      <c r="B178" s="10" t="s">
        <v>89</v>
      </c>
      <c r="C178" s="24" t="s">
        <v>41</v>
      </c>
      <c r="D178" s="20">
        <v>0.55300000000000005</v>
      </c>
      <c r="E178" s="20">
        <v>0.44700000000000001</v>
      </c>
      <c r="F178" s="20">
        <v>6.9000000000000006E-2</v>
      </c>
      <c r="G178" s="20">
        <v>0.13900000000000001</v>
      </c>
      <c r="H178" s="20">
        <v>0.186</v>
      </c>
      <c r="I178" s="20">
        <v>0.16800000000000001</v>
      </c>
      <c r="J178" s="20">
        <v>0.21299999999999999</v>
      </c>
      <c r="K178" s="20">
        <v>0.22500000000000001</v>
      </c>
      <c r="L178" s="20">
        <v>0.34899999999999998</v>
      </c>
      <c r="M178" s="20">
        <v>0.37</v>
      </c>
      <c r="N178" s="20">
        <v>0.28100000000000003</v>
      </c>
      <c r="O178" s="20">
        <v>0.373</v>
      </c>
      <c r="P178" s="20">
        <v>0.39</v>
      </c>
      <c r="Q178" s="20">
        <v>0.23699999999999999</v>
      </c>
      <c r="R178" s="10"/>
      <c r="S178" s="73">
        <f>IFERROR(IF(VLOOKUP($A178,#REF!,7,FALSE)&gt;0,D178*VLOOKUP($A178,BASE_DADOS!$A:$O,12,0),0),0)</f>
        <v>0</v>
      </c>
      <c r="T178" s="73">
        <f>IFERROR(IF(VLOOKUP($A178,#REF!,7,FALSE)&gt;0,E178*VLOOKUP($A178,BASE_DADOS!$A:$O,12,0),0),0)</f>
        <v>0</v>
      </c>
      <c r="U178" s="73">
        <f>IFERROR(IF(VLOOKUP($A178,#REF!,7,FALSE)&gt;0,F178*VLOOKUP($A178,BASE_DADOS!$A:$O,12,0),0),0)</f>
        <v>0</v>
      </c>
      <c r="V178" s="73">
        <f>IFERROR(IF(VLOOKUP($A178,#REF!,7,FALSE)&gt;0,G178*VLOOKUP($A178,BASE_DADOS!$A:$O,12,0),0),0)</f>
        <v>0</v>
      </c>
      <c r="W178" s="73">
        <f>IFERROR(IF(VLOOKUP($A178,#REF!,7,FALSE)&gt;0,H178*VLOOKUP($A178,BASE_DADOS!$A:$O,12,0),0),0)</f>
        <v>0</v>
      </c>
      <c r="X178" s="73">
        <f>IFERROR(IF(VLOOKUP($A178,#REF!,7,FALSE)&gt;0,I178*VLOOKUP($A178,BASE_DADOS!$A:$O,12,0),0),0)</f>
        <v>0</v>
      </c>
      <c r="Y178" s="73">
        <f>IFERROR(IF(VLOOKUP($A178,#REF!,7,FALSE)&gt;0,J178*VLOOKUP($A178,BASE_DADOS!$A:$O,12,0),0),0)</f>
        <v>0</v>
      </c>
      <c r="Z178" s="73">
        <f>IFERROR(IF(VLOOKUP($A178,#REF!,7,FALSE)&gt;0,K178*VLOOKUP($A178,BASE_DADOS!$A:$O,12,0),0),0)</f>
        <v>0</v>
      </c>
      <c r="AA178" s="73">
        <f>IFERROR(IF(VLOOKUP($A178,#REF!,7,FALSE)&gt;0,L178*VLOOKUP($A178,BASE_DADOS!$A:$O,12,0),0),0)</f>
        <v>0</v>
      </c>
      <c r="AB178" s="73">
        <f>IFERROR(IF(VLOOKUP($A178,#REF!,7,FALSE)&gt;0,M178*VLOOKUP($A178,BASE_DADOS!$A:$O,12,0),0),0)</f>
        <v>0</v>
      </c>
      <c r="AC178" s="73">
        <f>IFERROR(IF(VLOOKUP($A178,#REF!,7,FALSE)&gt;0,N178*VLOOKUP($A178,BASE_DADOS!$A:$O,12,0),0),0)</f>
        <v>0</v>
      </c>
      <c r="AD178" s="73">
        <f>IFERROR(IF(VLOOKUP($A178,#REF!,7,FALSE)&gt;0,O178*VLOOKUP($A178,BASE_DADOS!$A:$O,12,0),0),0)</f>
        <v>0</v>
      </c>
      <c r="AE178" s="73">
        <f>IFERROR(IF(VLOOKUP($A178,#REF!,7,FALSE)&gt;0,P178*VLOOKUP($A178,BASE_DADOS!$A:$O,12,0),0),0)</f>
        <v>0</v>
      </c>
      <c r="AF178" s="73">
        <f>IFERROR(IF(VLOOKUP($A178,#REF!,7,FALSE)&gt;0,Q178*VLOOKUP($A178,BASE_DADOS!$A:$O,12,0),0),0)</f>
        <v>0</v>
      </c>
    </row>
    <row r="179" spans="1:32" ht="15.75" customHeight="1" x14ac:dyDescent="0.25">
      <c r="A179" s="69" t="str">
        <f t="shared" si="4"/>
        <v>SC5_BLUMENAUREALITY SHOW 2</v>
      </c>
      <c r="B179" s="10" t="s">
        <v>89</v>
      </c>
      <c r="C179" s="24" t="s">
        <v>115</v>
      </c>
      <c r="D179" s="20">
        <v>0.55300000000000005</v>
      </c>
      <c r="E179" s="20">
        <v>0.44700000000000001</v>
      </c>
      <c r="F179" s="20">
        <v>6.9000000000000006E-2</v>
      </c>
      <c r="G179" s="20">
        <v>0.13900000000000001</v>
      </c>
      <c r="H179" s="20">
        <v>0.186</v>
      </c>
      <c r="I179" s="20">
        <v>0.16800000000000001</v>
      </c>
      <c r="J179" s="20">
        <v>0.21299999999999999</v>
      </c>
      <c r="K179" s="20">
        <v>0.22500000000000001</v>
      </c>
      <c r="L179" s="20">
        <v>0.34899999999999998</v>
      </c>
      <c r="M179" s="20">
        <v>0.37</v>
      </c>
      <c r="N179" s="20">
        <v>0.28100000000000003</v>
      </c>
      <c r="O179" s="20">
        <v>0.373</v>
      </c>
      <c r="P179" s="20">
        <v>0.39</v>
      </c>
      <c r="Q179" s="20">
        <v>0.23699999999999999</v>
      </c>
      <c r="R179" s="10"/>
      <c r="S179" s="73">
        <f>IFERROR(IF(VLOOKUP($A179,#REF!,7,FALSE)&gt;0,D179*VLOOKUP($A179,BASE_DADOS!$A:$O,12,0),0),0)</f>
        <v>0</v>
      </c>
      <c r="T179" s="73">
        <f>IFERROR(IF(VLOOKUP($A179,#REF!,7,FALSE)&gt;0,E179*VLOOKUP($A179,BASE_DADOS!$A:$O,12,0),0),0)</f>
        <v>0</v>
      </c>
      <c r="U179" s="73">
        <f>IFERROR(IF(VLOOKUP($A179,#REF!,7,FALSE)&gt;0,F179*VLOOKUP($A179,BASE_DADOS!$A:$O,12,0),0),0)</f>
        <v>0</v>
      </c>
      <c r="V179" s="73">
        <f>IFERROR(IF(VLOOKUP($A179,#REF!,7,FALSE)&gt;0,G179*VLOOKUP($A179,BASE_DADOS!$A:$O,12,0),0),0)</f>
        <v>0</v>
      </c>
      <c r="W179" s="73">
        <f>IFERROR(IF(VLOOKUP($A179,#REF!,7,FALSE)&gt;0,H179*VLOOKUP($A179,BASE_DADOS!$A:$O,12,0),0),0)</f>
        <v>0</v>
      </c>
      <c r="X179" s="73">
        <f>IFERROR(IF(VLOOKUP($A179,#REF!,7,FALSE)&gt;0,I179*VLOOKUP($A179,BASE_DADOS!$A:$O,12,0),0),0)</f>
        <v>0</v>
      </c>
      <c r="Y179" s="73">
        <f>IFERROR(IF(VLOOKUP($A179,#REF!,7,FALSE)&gt;0,J179*VLOOKUP($A179,BASE_DADOS!$A:$O,12,0),0),0)</f>
        <v>0</v>
      </c>
      <c r="Z179" s="73">
        <f>IFERROR(IF(VLOOKUP($A179,#REF!,7,FALSE)&gt;0,K179*VLOOKUP($A179,BASE_DADOS!$A:$O,12,0),0),0)</f>
        <v>0</v>
      </c>
      <c r="AA179" s="73">
        <f>IFERROR(IF(VLOOKUP($A179,#REF!,7,FALSE)&gt;0,L179*VLOOKUP($A179,BASE_DADOS!$A:$O,12,0),0),0)</f>
        <v>0</v>
      </c>
      <c r="AB179" s="73">
        <f>IFERROR(IF(VLOOKUP($A179,#REF!,7,FALSE)&gt;0,M179*VLOOKUP($A179,BASE_DADOS!$A:$O,12,0),0),0)</f>
        <v>0</v>
      </c>
      <c r="AC179" s="73">
        <f>IFERROR(IF(VLOOKUP($A179,#REF!,7,FALSE)&gt;0,N179*VLOOKUP($A179,BASE_DADOS!$A:$O,12,0),0),0)</f>
        <v>0</v>
      </c>
      <c r="AD179" s="73">
        <f>IFERROR(IF(VLOOKUP($A179,#REF!,7,FALSE)&gt;0,O179*VLOOKUP($A179,BASE_DADOS!$A:$O,12,0),0),0)</f>
        <v>0</v>
      </c>
      <c r="AE179" s="73">
        <f>IFERROR(IF(VLOOKUP($A179,#REF!,7,FALSE)&gt;0,P179*VLOOKUP($A179,BASE_DADOS!$A:$O,12,0),0),0)</f>
        <v>0</v>
      </c>
      <c r="AF179" s="73">
        <f>IFERROR(IF(VLOOKUP($A179,#REF!,7,FALSE)&gt;0,Q179*VLOOKUP($A179,BASE_DADOS!$A:$O,12,0),0),0)</f>
        <v>0</v>
      </c>
    </row>
    <row r="180" spans="1:32" ht="15.75" customHeight="1" x14ac:dyDescent="0.25">
      <c r="A180" s="69" t="str">
        <f t="shared" si="4"/>
        <v>SC5_BLUMENAUREALITY SHOW 3</v>
      </c>
      <c r="B180" s="10" t="s">
        <v>89</v>
      </c>
      <c r="C180" s="24" t="s">
        <v>116</v>
      </c>
      <c r="D180" s="20">
        <v>0.55300000000000005</v>
      </c>
      <c r="E180" s="20">
        <v>0.44700000000000001</v>
      </c>
      <c r="F180" s="20">
        <v>6.9000000000000006E-2</v>
      </c>
      <c r="G180" s="20">
        <v>0.13900000000000001</v>
      </c>
      <c r="H180" s="20">
        <v>0.186</v>
      </c>
      <c r="I180" s="20">
        <v>0.16800000000000001</v>
      </c>
      <c r="J180" s="20">
        <v>0.21299999999999999</v>
      </c>
      <c r="K180" s="20">
        <v>0.22500000000000001</v>
      </c>
      <c r="L180" s="20">
        <v>0.34899999999999998</v>
      </c>
      <c r="M180" s="20">
        <v>0.37</v>
      </c>
      <c r="N180" s="20">
        <v>0.28100000000000003</v>
      </c>
      <c r="O180" s="20">
        <v>0.373</v>
      </c>
      <c r="P180" s="20">
        <v>0.39</v>
      </c>
      <c r="Q180" s="20">
        <v>0.23699999999999999</v>
      </c>
      <c r="R180" s="10"/>
      <c r="S180" s="73">
        <f>IFERROR(IF(VLOOKUP($A180,#REF!,7,FALSE)&gt;0,D180*VLOOKUP($A180,BASE_DADOS!$A:$O,12,0),0),0)</f>
        <v>0</v>
      </c>
      <c r="T180" s="73">
        <f>IFERROR(IF(VLOOKUP($A180,#REF!,7,FALSE)&gt;0,E180*VLOOKUP($A180,BASE_DADOS!$A:$O,12,0),0),0)</f>
        <v>0</v>
      </c>
      <c r="U180" s="73">
        <f>IFERROR(IF(VLOOKUP($A180,#REF!,7,FALSE)&gt;0,F180*VLOOKUP($A180,BASE_DADOS!$A:$O,12,0),0),0)</f>
        <v>0</v>
      </c>
      <c r="V180" s="73">
        <f>IFERROR(IF(VLOOKUP($A180,#REF!,7,FALSE)&gt;0,G180*VLOOKUP($A180,BASE_DADOS!$A:$O,12,0),0),0)</f>
        <v>0</v>
      </c>
      <c r="W180" s="73">
        <f>IFERROR(IF(VLOOKUP($A180,#REF!,7,FALSE)&gt;0,H180*VLOOKUP($A180,BASE_DADOS!$A:$O,12,0),0),0)</f>
        <v>0</v>
      </c>
      <c r="X180" s="73">
        <f>IFERROR(IF(VLOOKUP($A180,#REF!,7,FALSE)&gt;0,I180*VLOOKUP($A180,BASE_DADOS!$A:$O,12,0),0),0)</f>
        <v>0</v>
      </c>
      <c r="Y180" s="73">
        <f>IFERROR(IF(VLOOKUP($A180,#REF!,7,FALSE)&gt;0,J180*VLOOKUP($A180,BASE_DADOS!$A:$O,12,0),0),0)</f>
        <v>0</v>
      </c>
      <c r="Z180" s="73">
        <f>IFERROR(IF(VLOOKUP($A180,#REF!,7,FALSE)&gt;0,K180*VLOOKUP($A180,BASE_DADOS!$A:$O,12,0),0),0)</f>
        <v>0</v>
      </c>
      <c r="AA180" s="73">
        <f>IFERROR(IF(VLOOKUP($A180,#REF!,7,FALSE)&gt;0,L180*VLOOKUP($A180,BASE_DADOS!$A:$O,12,0),0),0)</f>
        <v>0</v>
      </c>
      <c r="AB180" s="73">
        <f>IFERROR(IF(VLOOKUP($A180,#REF!,7,FALSE)&gt;0,M180*VLOOKUP($A180,BASE_DADOS!$A:$O,12,0),0),0)</f>
        <v>0</v>
      </c>
      <c r="AC180" s="73">
        <f>IFERROR(IF(VLOOKUP($A180,#REF!,7,FALSE)&gt;0,N180*VLOOKUP($A180,BASE_DADOS!$A:$O,12,0),0),0)</f>
        <v>0</v>
      </c>
      <c r="AD180" s="73">
        <f>IFERROR(IF(VLOOKUP($A180,#REF!,7,FALSE)&gt;0,O180*VLOOKUP($A180,BASE_DADOS!$A:$O,12,0),0),0)</f>
        <v>0</v>
      </c>
      <c r="AE180" s="73">
        <f>IFERROR(IF(VLOOKUP($A180,#REF!,7,FALSE)&gt;0,P180*VLOOKUP($A180,BASE_DADOS!$A:$O,12,0),0),0)</f>
        <v>0</v>
      </c>
      <c r="AF180" s="73">
        <f>IFERROR(IF(VLOOKUP($A180,#REF!,7,FALSE)&gt;0,Q180*VLOOKUP($A180,BASE_DADOS!$A:$O,12,0),0),0)</f>
        <v>0</v>
      </c>
    </row>
    <row r="181" spans="1:32" ht="15.75" customHeight="1" x14ac:dyDescent="0.25">
      <c r="A181" s="69" t="str">
        <f t="shared" si="4"/>
        <v>SC5_BLUMENAUSÉRIE PREMIUM</v>
      </c>
      <c r="B181" s="10" t="s">
        <v>89</v>
      </c>
      <c r="C181" s="24" t="s">
        <v>46</v>
      </c>
      <c r="D181" s="20">
        <v>0.53</v>
      </c>
      <c r="E181" s="20">
        <v>0.47</v>
      </c>
      <c r="F181" s="20">
        <v>6.3E-2</v>
      </c>
      <c r="G181" s="20">
        <v>0.13400000000000001</v>
      </c>
      <c r="H181" s="20">
        <v>0.20399999999999999</v>
      </c>
      <c r="I181" s="20">
        <v>0.152</v>
      </c>
      <c r="J181" s="20">
        <v>0.23200000000000001</v>
      </c>
      <c r="K181" s="20">
        <v>0.215</v>
      </c>
      <c r="L181" s="20">
        <v>0.314</v>
      </c>
      <c r="M181" s="20">
        <v>0.40300000000000002</v>
      </c>
      <c r="N181" s="20">
        <v>0.28399999999999997</v>
      </c>
      <c r="O181" s="20">
        <v>0.40400000000000003</v>
      </c>
      <c r="P181" s="20">
        <v>0.39100000000000001</v>
      </c>
      <c r="Q181" s="20">
        <v>0.20499999999999999</v>
      </c>
      <c r="R181" s="10"/>
      <c r="S181" s="73">
        <f>IFERROR(IF(VLOOKUP($A181,#REF!,7,FALSE)&gt;0,D181*VLOOKUP($A181,BASE_DADOS!$A:$O,12,0),0),0)</f>
        <v>0</v>
      </c>
      <c r="T181" s="73">
        <f>IFERROR(IF(VLOOKUP($A181,#REF!,7,FALSE)&gt;0,E181*VLOOKUP($A181,BASE_DADOS!$A:$O,12,0),0),0)</f>
        <v>0</v>
      </c>
      <c r="U181" s="73">
        <f>IFERROR(IF(VLOOKUP($A181,#REF!,7,FALSE)&gt;0,F181*VLOOKUP($A181,BASE_DADOS!$A:$O,12,0),0),0)</f>
        <v>0</v>
      </c>
      <c r="V181" s="73">
        <f>IFERROR(IF(VLOOKUP($A181,#REF!,7,FALSE)&gt;0,G181*VLOOKUP($A181,BASE_DADOS!$A:$O,12,0),0),0)</f>
        <v>0</v>
      </c>
      <c r="W181" s="73">
        <f>IFERROR(IF(VLOOKUP($A181,#REF!,7,FALSE)&gt;0,H181*VLOOKUP($A181,BASE_DADOS!$A:$O,12,0),0),0)</f>
        <v>0</v>
      </c>
      <c r="X181" s="73">
        <f>IFERROR(IF(VLOOKUP($A181,#REF!,7,FALSE)&gt;0,I181*VLOOKUP($A181,BASE_DADOS!$A:$O,12,0),0),0)</f>
        <v>0</v>
      </c>
      <c r="Y181" s="73">
        <f>IFERROR(IF(VLOOKUP($A181,#REF!,7,FALSE)&gt;0,J181*VLOOKUP($A181,BASE_DADOS!$A:$O,12,0),0),0)</f>
        <v>0</v>
      </c>
      <c r="Z181" s="73">
        <f>IFERROR(IF(VLOOKUP($A181,#REF!,7,FALSE)&gt;0,K181*VLOOKUP($A181,BASE_DADOS!$A:$O,12,0),0),0)</f>
        <v>0</v>
      </c>
      <c r="AA181" s="73">
        <f>IFERROR(IF(VLOOKUP($A181,#REF!,7,FALSE)&gt;0,L181*VLOOKUP($A181,BASE_DADOS!$A:$O,12,0),0),0)</f>
        <v>0</v>
      </c>
      <c r="AB181" s="73">
        <f>IFERROR(IF(VLOOKUP($A181,#REF!,7,FALSE)&gt;0,M181*VLOOKUP($A181,BASE_DADOS!$A:$O,12,0),0),0)</f>
        <v>0</v>
      </c>
      <c r="AC181" s="73">
        <f>IFERROR(IF(VLOOKUP($A181,#REF!,7,FALSE)&gt;0,N181*VLOOKUP($A181,BASE_DADOS!$A:$O,12,0),0),0)</f>
        <v>0</v>
      </c>
      <c r="AD181" s="73">
        <f>IFERROR(IF(VLOOKUP($A181,#REF!,7,FALSE)&gt;0,O181*VLOOKUP($A181,BASE_DADOS!$A:$O,12,0),0),0)</f>
        <v>0</v>
      </c>
      <c r="AE181" s="73">
        <f>IFERROR(IF(VLOOKUP($A181,#REF!,7,FALSE)&gt;0,P181*VLOOKUP($A181,BASE_DADOS!$A:$O,12,0),0),0)</f>
        <v>0</v>
      </c>
      <c r="AF181" s="73">
        <f>IFERROR(IF(VLOOKUP($A181,#REF!,7,FALSE)&gt;0,Q181*VLOOKUP($A181,BASE_DADOS!$A:$O,12,0),0),0)</f>
        <v>0</v>
      </c>
    </row>
    <row r="182" spans="1:32" ht="15.75" customHeight="1" x14ac:dyDescent="0.25">
      <c r="A182" s="69" t="str">
        <f t="shared" si="4"/>
        <v>SC5_BLUMENAUBRASIL CAMINHONEIRO</v>
      </c>
      <c r="B182" s="10" t="s">
        <v>89</v>
      </c>
      <c r="C182" s="24" t="s">
        <v>48</v>
      </c>
      <c r="D182" s="20">
        <v>0.47840531561461797</v>
      </c>
      <c r="E182" s="20">
        <v>0.52159468438538203</v>
      </c>
      <c r="F182" s="20">
        <v>4.3189368770764118E-2</v>
      </c>
      <c r="G182" s="20">
        <v>0.16279069767441862</v>
      </c>
      <c r="H182" s="20">
        <v>0.15282392026578073</v>
      </c>
      <c r="I182" s="20">
        <v>0.19601328903654486</v>
      </c>
      <c r="J182" s="20">
        <v>0.18604651162790697</v>
      </c>
      <c r="K182" s="20">
        <v>0.25913621262458469</v>
      </c>
      <c r="L182" s="20">
        <v>0.2159468438538206</v>
      </c>
      <c r="M182" s="20">
        <v>0.45182724252491696</v>
      </c>
      <c r="N182" s="20">
        <v>0.33222591362126247</v>
      </c>
      <c r="O182" s="20">
        <v>0.37899543378995432</v>
      </c>
      <c r="P182" s="20">
        <v>0.39726027397260272</v>
      </c>
      <c r="Q182" s="20">
        <v>0.22374429223744291</v>
      </c>
      <c r="R182" s="10"/>
      <c r="S182" s="73">
        <f>IFERROR(IF(VLOOKUP($A182,#REF!,7,FALSE)&gt;0,D182*VLOOKUP($A182,BASE_DADOS!$A:$O,12,0),0),0)</f>
        <v>0</v>
      </c>
      <c r="T182" s="73">
        <f>IFERROR(IF(VLOOKUP($A182,#REF!,7,FALSE)&gt;0,E182*VLOOKUP($A182,BASE_DADOS!$A:$O,12,0),0),0)</f>
        <v>0</v>
      </c>
      <c r="U182" s="73">
        <f>IFERROR(IF(VLOOKUP($A182,#REF!,7,FALSE)&gt;0,F182*VLOOKUP($A182,BASE_DADOS!$A:$O,12,0),0),0)</f>
        <v>0</v>
      </c>
      <c r="V182" s="73">
        <f>IFERROR(IF(VLOOKUP($A182,#REF!,7,FALSE)&gt;0,G182*VLOOKUP($A182,BASE_DADOS!$A:$O,12,0),0),0)</f>
        <v>0</v>
      </c>
      <c r="W182" s="73">
        <f>IFERROR(IF(VLOOKUP($A182,#REF!,7,FALSE)&gt;0,H182*VLOOKUP($A182,BASE_DADOS!$A:$O,12,0),0),0)</f>
        <v>0</v>
      </c>
      <c r="X182" s="73">
        <f>IFERROR(IF(VLOOKUP($A182,#REF!,7,FALSE)&gt;0,I182*VLOOKUP($A182,BASE_DADOS!$A:$O,12,0),0),0)</f>
        <v>0</v>
      </c>
      <c r="Y182" s="73">
        <f>IFERROR(IF(VLOOKUP($A182,#REF!,7,FALSE)&gt;0,J182*VLOOKUP($A182,BASE_DADOS!$A:$O,12,0),0),0)</f>
        <v>0</v>
      </c>
      <c r="Z182" s="73">
        <f>IFERROR(IF(VLOOKUP($A182,#REF!,7,FALSE)&gt;0,K182*VLOOKUP($A182,BASE_DADOS!$A:$O,12,0),0),0)</f>
        <v>0</v>
      </c>
      <c r="AA182" s="73">
        <f>IFERROR(IF(VLOOKUP($A182,#REF!,7,FALSE)&gt;0,L182*VLOOKUP($A182,BASE_DADOS!$A:$O,12,0),0),0)</f>
        <v>0</v>
      </c>
      <c r="AB182" s="73">
        <f>IFERROR(IF(VLOOKUP($A182,#REF!,7,FALSE)&gt;0,M182*VLOOKUP($A182,BASE_DADOS!$A:$O,12,0),0),0)</f>
        <v>0</v>
      </c>
      <c r="AC182" s="73">
        <f>IFERROR(IF(VLOOKUP($A182,#REF!,7,FALSE)&gt;0,N182*VLOOKUP($A182,BASE_DADOS!$A:$O,12,0),0),0)</f>
        <v>0</v>
      </c>
      <c r="AD182" s="73">
        <f>IFERROR(IF(VLOOKUP($A182,#REF!,7,FALSE)&gt;0,O182*VLOOKUP($A182,BASE_DADOS!$A:$O,12,0),0),0)</f>
        <v>0</v>
      </c>
      <c r="AE182" s="73">
        <f>IFERROR(IF(VLOOKUP($A182,#REF!,7,FALSE)&gt;0,P182*VLOOKUP($A182,BASE_DADOS!$A:$O,12,0),0),0)</f>
        <v>0</v>
      </c>
      <c r="AF182" s="73">
        <f>IFERROR(IF(VLOOKUP($A182,#REF!,7,FALSE)&gt;0,Q182*VLOOKUP($A182,BASE_DADOS!$A:$O,12,0),0),0)</f>
        <v>0</v>
      </c>
    </row>
    <row r="183" spans="1:32" ht="15.75" customHeight="1" x14ac:dyDescent="0.25">
      <c r="A183" s="69" t="str">
        <f t="shared" si="4"/>
        <v>SC5_BLUMENAUFALA BRASIL - EDIÇÃO DE SÁBADO</v>
      </c>
      <c r="B183" s="10" t="s">
        <v>89</v>
      </c>
      <c r="C183" s="24" t="s">
        <v>51</v>
      </c>
      <c r="D183" s="20">
        <v>0.47840531561461797</v>
      </c>
      <c r="E183" s="20">
        <v>0.52159468438538203</v>
      </c>
      <c r="F183" s="20">
        <v>4.3189368770764118E-2</v>
      </c>
      <c r="G183" s="20">
        <v>0.16279069767441862</v>
      </c>
      <c r="H183" s="20">
        <v>0.15282392026578073</v>
      </c>
      <c r="I183" s="20">
        <v>0.19601328903654486</v>
      </c>
      <c r="J183" s="20">
        <v>0.18604651162790697</v>
      </c>
      <c r="K183" s="20">
        <v>0.25913621262458469</v>
      </c>
      <c r="L183" s="20">
        <v>0.2159468438538206</v>
      </c>
      <c r="M183" s="20">
        <v>0.45182724252491696</v>
      </c>
      <c r="N183" s="20">
        <v>0.33222591362126247</v>
      </c>
      <c r="O183" s="20">
        <v>0.37899543378995432</v>
      </c>
      <c r="P183" s="20">
        <v>0.39726027397260272</v>
      </c>
      <c r="Q183" s="20">
        <v>0.22374429223744291</v>
      </c>
      <c r="R183" s="10"/>
      <c r="S183" s="73">
        <f>IFERROR(IF(VLOOKUP($A183,#REF!,7,FALSE)&gt;0,D183*VLOOKUP($A183,BASE_DADOS!$A:$O,12,0),0),0)</f>
        <v>0</v>
      </c>
      <c r="T183" s="73">
        <f>IFERROR(IF(VLOOKUP($A183,#REF!,7,FALSE)&gt;0,E183*VLOOKUP($A183,BASE_DADOS!$A:$O,12,0),0),0)</f>
        <v>0</v>
      </c>
      <c r="U183" s="73">
        <f>IFERROR(IF(VLOOKUP($A183,#REF!,7,FALSE)&gt;0,F183*VLOOKUP($A183,BASE_DADOS!$A:$O,12,0),0),0)</f>
        <v>0</v>
      </c>
      <c r="V183" s="73">
        <f>IFERROR(IF(VLOOKUP($A183,#REF!,7,FALSE)&gt;0,G183*VLOOKUP($A183,BASE_DADOS!$A:$O,12,0),0),0)</f>
        <v>0</v>
      </c>
      <c r="W183" s="73">
        <f>IFERROR(IF(VLOOKUP($A183,#REF!,7,FALSE)&gt;0,H183*VLOOKUP($A183,BASE_DADOS!$A:$O,12,0),0),0)</f>
        <v>0</v>
      </c>
      <c r="X183" s="73">
        <f>IFERROR(IF(VLOOKUP($A183,#REF!,7,FALSE)&gt;0,I183*VLOOKUP($A183,BASE_DADOS!$A:$O,12,0),0),0)</f>
        <v>0</v>
      </c>
      <c r="Y183" s="73">
        <f>IFERROR(IF(VLOOKUP($A183,#REF!,7,FALSE)&gt;0,J183*VLOOKUP($A183,BASE_DADOS!$A:$O,12,0),0),0)</f>
        <v>0</v>
      </c>
      <c r="Z183" s="73">
        <f>IFERROR(IF(VLOOKUP($A183,#REF!,7,FALSE)&gt;0,K183*VLOOKUP($A183,BASE_DADOS!$A:$O,12,0),0),0)</f>
        <v>0</v>
      </c>
      <c r="AA183" s="73">
        <f>IFERROR(IF(VLOOKUP($A183,#REF!,7,FALSE)&gt;0,L183*VLOOKUP($A183,BASE_DADOS!$A:$O,12,0),0),0)</f>
        <v>0</v>
      </c>
      <c r="AB183" s="73">
        <f>IFERROR(IF(VLOOKUP($A183,#REF!,7,FALSE)&gt;0,M183*VLOOKUP($A183,BASE_DADOS!$A:$O,12,0),0),0)</f>
        <v>0</v>
      </c>
      <c r="AC183" s="73">
        <f>IFERROR(IF(VLOOKUP($A183,#REF!,7,FALSE)&gt;0,N183*VLOOKUP($A183,BASE_DADOS!$A:$O,12,0),0),0)</f>
        <v>0</v>
      </c>
      <c r="AD183" s="73">
        <f>IFERROR(IF(VLOOKUP($A183,#REF!,7,FALSE)&gt;0,O183*VLOOKUP($A183,BASE_DADOS!$A:$O,12,0),0),0)</f>
        <v>0</v>
      </c>
      <c r="AE183" s="73">
        <f>IFERROR(IF(VLOOKUP($A183,#REF!,7,FALSE)&gt;0,P183*VLOOKUP($A183,BASE_DADOS!$A:$O,12,0),0),0)</f>
        <v>0</v>
      </c>
      <c r="AF183" s="73">
        <f>IFERROR(IF(VLOOKUP($A183,#REF!,7,FALSE)&gt;0,Q183*VLOOKUP($A183,BASE_DADOS!$A:$O,12,0),0),0)</f>
        <v>0</v>
      </c>
    </row>
    <row r="184" spans="1:32" ht="15.75" customHeight="1" x14ac:dyDescent="0.25">
      <c r="A184" s="69" t="str">
        <f t="shared" si="4"/>
        <v>SC5_BLUMENAUBALANÇO GERAL SC - ED SÁBADO - ESTADUAL (1)</v>
      </c>
      <c r="B184" s="10" t="s">
        <v>89</v>
      </c>
      <c r="C184" s="24" t="s">
        <v>53</v>
      </c>
      <c r="D184" s="20">
        <v>0.47840531561461797</v>
      </c>
      <c r="E184" s="20">
        <v>0.52159468438538203</v>
      </c>
      <c r="F184" s="20">
        <v>4.3189368770764118E-2</v>
      </c>
      <c r="G184" s="20">
        <v>0.16279069767441862</v>
      </c>
      <c r="H184" s="20">
        <v>0.15282392026578073</v>
      </c>
      <c r="I184" s="20">
        <v>0.19601328903654486</v>
      </c>
      <c r="J184" s="20">
        <v>0.18604651162790697</v>
      </c>
      <c r="K184" s="20">
        <v>0.25913621262458469</v>
      </c>
      <c r="L184" s="20">
        <v>0.2159468438538206</v>
      </c>
      <c r="M184" s="20">
        <v>0.45182724252491696</v>
      </c>
      <c r="N184" s="20">
        <v>0.33222591362126247</v>
      </c>
      <c r="O184" s="20">
        <v>0.37899543378995432</v>
      </c>
      <c r="P184" s="20">
        <v>0.39726027397260272</v>
      </c>
      <c r="Q184" s="20">
        <v>0.22374429223744291</v>
      </c>
      <c r="R184" s="10"/>
      <c r="S184" s="73">
        <f>IFERROR(IF(VLOOKUP($A184,#REF!,7,FALSE)&gt;0,D184*VLOOKUP($A184,BASE_DADOS!$A:$O,12,0),0),0)</f>
        <v>0</v>
      </c>
      <c r="T184" s="73">
        <f>IFERROR(IF(VLOOKUP($A184,#REF!,7,FALSE)&gt;0,E184*VLOOKUP($A184,BASE_DADOS!$A:$O,12,0),0),0)</f>
        <v>0</v>
      </c>
      <c r="U184" s="73">
        <f>IFERROR(IF(VLOOKUP($A184,#REF!,7,FALSE)&gt;0,F184*VLOOKUP($A184,BASE_DADOS!$A:$O,12,0),0),0)</f>
        <v>0</v>
      </c>
      <c r="V184" s="73">
        <f>IFERROR(IF(VLOOKUP($A184,#REF!,7,FALSE)&gt;0,G184*VLOOKUP($A184,BASE_DADOS!$A:$O,12,0),0),0)</f>
        <v>0</v>
      </c>
      <c r="W184" s="73">
        <f>IFERROR(IF(VLOOKUP($A184,#REF!,7,FALSE)&gt;0,H184*VLOOKUP($A184,BASE_DADOS!$A:$O,12,0),0),0)</f>
        <v>0</v>
      </c>
      <c r="X184" s="73">
        <f>IFERROR(IF(VLOOKUP($A184,#REF!,7,FALSE)&gt;0,I184*VLOOKUP($A184,BASE_DADOS!$A:$O,12,0),0),0)</f>
        <v>0</v>
      </c>
      <c r="Y184" s="73">
        <f>IFERROR(IF(VLOOKUP($A184,#REF!,7,FALSE)&gt;0,J184*VLOOKUP($A184,BASE_DADOS!$A:$O,12,0),0),0)</f>
        <v>0</v>
      </c>
      <c r="Z184" s="73">
        <f>IFERROR(IF(VLOOKUP($A184,#REF!,7,FALSE)&gt;0,K184*VLOOKUP($A184,BASE_DADOS!$A:$O,12,0),0),0)</f>
        <v>0</v>
      </c>
      <c r="AA184" s="73">
        <f>IFERROR(IF(VLOOKUP($A184,#REF!,7,FALSE)&gt;0,L184*VLOOKUP($A184,BASE_DADOS!$A:$O,12,0),0),0)</f>
        <v>0</v>
      </c>
      <c r="AB184" s="73">
        <f>IFERROR(IF(VLOOKUP($A184,#REF!,7,FALSE)&gt;0,M184*VLOOKUP($A184,BASE_DADOS!$A:$O,12,0),0),0)</f>
        <v>0</v>
      </c>
      <c r="AC184" s="73">
        <f>IFERROR(IF(VLOOKUP($A184,#REF!,7,FALSE)&gt;0,N184*VLOOKUP($A184,BASE_DADOS!$A:$O,12,0),0),0)</f>
        <v>0</v>
      </c>
      <c r="AD184" s="73">
        <f>IFERROR(IF(VLOOKUP($A184,#REF!,7,FALSE)&gt;0,O184*VLOOKUP($A184,BASE_DADOS!$A:$O,12,0),0),0)</f>
        <v>0</v>
      </c>
      <c r="AE184" s="73">
        <f>IFERROR(IF(VLOOKUP($A184,#REF!,7,FALSE)&gt;0,P184*VLOOKUP($A184,BASE_DADOS!$A:$O,12,0),0),0)</f>
        <v>0</v>
      </c>
      <c r="AF184" s="73">
        <f>IFERROR(IF(VLOOKUP($A184,#REF!,7,FALSE)&gt;0,Q184*VLOOKUP($A184,BASE_DADOS!$A:$O,12,0),0),0)</f>
        <v>0</v>
      </c>
    </row>
    <row r="185" spans="1:32" ht="15.75" customHeight="1" x14ac:dyDescent="0.25">
      <c r="A185" s="69" t="str">
        <f t="shared" si="4"/>
        <v>SC5_BLUMENAUCLUBE DA BOLA</v>
      </c>
      <c r="B185" s="10" t="s">
        <v>89</v>
      </c>
      <c r="C185" s="24" t="s">
        <v>55</v>
      </c>
      <c r="D185" s="20">
        <v>0.47840531561461797</v>
      </c>
      <c r="E185" s="20">
        <v>0.52159468438538203</v>
      </c>
      <c r="F185" s="20">
        <v>4.3189368770764118E-2</v>
      </c>
      <c r="G185" s="20">
        <v>0.16279069767441862</v>
      </c>
      <c r="H185" s="20">
        <v>0.15282392026578073</v>
      </c>
      <c r="I185" s="20">
        <v>0.19601328903654486</v>
      </c>
      <c r="J185" s="20">
        <v>0.18604651162790697</v>
      </c>
      <c r="K185" s="20">
        <v>0.25913621262458469</v>
      </c>
      <c r="L185" s="20">
        <v>0.2159468438538206</v>
      </c>
      <c r="M185" s="20">
        <v>0.45182724252491696</v>
      </c>
      <c r="N185" s="20">
        <v>0.33222591362126247</v>
      </c>
      <c r="O185" s="20">
        <v>0.37899543378995432</v>
      </c>
      <c r="P185" s="20">
        <v>0.39726027397260272</v>
      </c>
      <c r="Q185" s="20">
        <v>0.22374429223744291</v>
      </c>
      <c r="R185" s="10"/>
      <c r="S185" s="73">
        <f>IFERROR(IF(VLOOKUP($A185,#REF!,7,FALSE)&gt;0,D185*VLOOKUP($A185,BASE_DADOS!$A:$O,12,0),0),0)</f>
        <v>0</v>
      </c>
      <c r="T185" s="73">
        <f>IFERROR(IF(VLOOKUP($A185,#REF!,7,FALSE)&gt;0,E185*VLOOKUP($A185,BASE_DADOS!$A:$O,12,0),0),0)</f>
        <v>0</v>
      </c>
      <c r="U185" s="73">
        <f>IFERROR(IF(VLOOKUP($A185,#REF!,7,FALSE)&gt;0,F185*VLOOKUP($A185,BASE_DADOS!$A:$O,12,0),0),0)</f>
        <v>0</v>
      </c>
      <c r="V185" s="73">
        <f>IFERROR(IF(VLOOKUP($A185,#REF!,7,FALSE)&gt;0,G185*VLOOKUP($A185,BASE_DADOS!$A:$O,12,0),0),0)</f>
        <v>0</v>
      </c>
      <c r="W185" s="73">
        <f>IFERROR(IF(VLOOKUP($A185,#REF!,7,FALSE)&gt;0,H185*VLOOKUP($A185,BASE_DADOS!$A:$O,12,0),0),0)</f>
        <v>0</v>
      </c>
      <c r="X185" s="73">
        <f>IFERROR(IF(VLOOKUP($A185,#REF!,7,FALSE)&gt;0,I185*VLOOKUP($A185,BASE_DADOS!$A:$O,12,0),0),0)</f>
        <v>0</v>
      </c>
      <c r="Y185" s="73">
        <f>IFERROR(IF(VLOOKUP($A185,#REF!,7,FALSE)&gt;0,J185*VLOOKUP($A185,BASE_DADOS!$A:$O,12,0),0),0)</f>
        <v>0</v>
      </c>
      <c r="Z185" s="73">
        <f>IFERROR(IF(VLOOKUP($A185,#REF!,7,FALSE)&gt;0,K185*VLOOKUP($A185,BASE_DADOS!$A:$O,12,0),0),0)</f>
        <v>0</v>
      </c>
      <c r="AA185" s="73">
        <f>IFERROR(IF(VLOOKUP($A185,#REF!,7,FALSE)&gt;0,L185*VLOOKUP($A185,BASE_DADOS!$A:$O,12,0),0),0)</f>
        <v>0</v>
      </c>
      <c r="AB185" s="73">
        <f>IFERROR(IF(VLOOKUP($A185,#REF!,7,FALSE)&gt;0,M185*VLOOKUP($A185,BASE_DADOS!$A:$O,12,0),0),0)</f>
        <v>0</v>
      </c>
      <c r="AC185" s="73">
        <f>IFERROR(IF(VLOOKUP($A185,#REF!,7,FALSE)&gt;0,N185*VLOOKUP($A185,BASE_DADOS!$A:$O,12,0),0),0)</f>
        <v>0</v>
      </c>
      <c r="AD185" s="73">
        <f>IFERROR(IF(VLOOKUP($A185,#REF!,7,FALSE)&gt;0,O185*VLOOKUP($A185,BASE_DADOS!$A:$O,12,0),0),0)</f>
        <v>0</v>
      </c>
      <c r="AE185" s="73">
        <f>IFERROR(IF(VLOOKUP($A185,#REF!,7,FALSE)&gt;0,P185*VLOOKUP($A185,BASE_DADOS!$A:$O,12,0),0),0)</f>
        <v>0</v>
      </c>
      <c r="AF185" s="73">
        <f>IFERROR(IF(VLOOKUP($A185,#REF!,7,FALSE)&gt;0,Q185*VLOOKUP($A185,BASE_DADOS!$A:$O,12,0),0),0)</f>
        <v>0</v>
      </c>
    </row>
    <row r="186" spans="1:32" ht="15.75" customHeight="1" x14ac:dyDescent="0.25">
      <c r="A186" s="69" t="str">
        <f t="shared" si="4"/>
        <v>SC5_BLUMENAUCINE AVENTURA</v>
      </c>
      <c r="B186" s="10" t="s">
        <v>89</v>
      </c>
      <c r="C186" s="24" t="s">
        <v>57</v>
      </c>
      <c r="D186" s="20">
        <v>0.47840531561461797</v>
      </c>
      <c r="E186" s="20">
        <v>0.52159468438538203</v>
      </c>
      <c r="F186" s="20">
        <v>4.3189368770764118E-2</v>
      </c>
      <c r="G186" s="20">
        <v>0.16279069767441862</v>
      </c>
      <c r="H186" s="20">
        <v>0.15282392026578073</v>
      </c>
      <c r="I186" s="20">
        <v>0.19601328903654486</v>
      </c>
      <c r="J186" s="20">
        <v>0.18604651162790697</v>
      </c>
      <c r="K186" s="20">
        <v>0.25913621262458469</v>
      </c>
      <c r="L186" s="20">
        <v>0.2159468438538206</v>
      </c>
      <c r="M186" s="20">
        <v>0.45182724252491696</v>
      </c>
      <c r="N186" s="20">
        <v>0.33222591362126247</v>
      </c>
      <c r="O186" s="20">
        <v>0.37899543378995432</v>
      </c>
      <c r="P186" s="20">
        <v>0.39726027397260272</v>
      </c>
      <c r="Q186" s="20">
        <v>0.22374429223744291</v>
      </c>
      <c r="R186" s="10"/>
      <c r="S186" s="73">
        <f>IFERROR(IF(VLOOKUP($A186,#REF!,7,FALSE)&gt;0,D186*VLOOKUP($A186,BASE_DADOS!$A:$O,12,0),0),0)</f>
        <v>0</v>
      </c>
      <c r="T186" s="73">
        <f>IFERROR(IF(VLOOKUP($A186,#REF!,7,FALSE)&gt;0,E186*VLOOKUP($A186,BASE_DADOS!$A:$O,12,0),0),0)</f>
        <v>0</v>
      </c>
      <c r="U186" s="73">
        <f>IFERROR(IF(VLOOKUP($A186,#REF!,7,FALSE)&gt;0,F186*VLOOKUP($A186,BASE_DADOS!$A:$O,12,0),0),0)</f>
        <v>0</v>
      </c>
      <c r="V186" s="73">
        <f>IFERROR(IF(VLOOKUP($A186,#REF!,7,FALSE)&gt;0,G186*VLOOKUP($A186,BASE_DADOS!$A:$O,12,0),0),0)</f>
        <v>0</v>
      </c>
      <c r="W186" s="73">
        <f>IFERROR(IF(VLOOKUP($A186,#REF!,7,FALSE)&gt;0,H186*VLOOKUP($A186,BASE_DADOS!$A:$O,12,0),0),0)</f>
        <v>0</v>
      </c>
      <c r="X186" s="73">
        <f>IFERROR(IF(VLOOKUP($A186,#REF!,7,FALSE)&gt;0,I186*VLOOKUP($A186,BASE_DADOS!$A:$O,12,0),0),0)</f>
        <v>0</v>
      </c>
      <c r="Y186" s="73">
        <f>IFERROR(IF(VLOOKUP($A186,#REF!,7,FALSE)&gt;0,J186*VLOOKUP($A186,BASE_DADOS!$A:$O,12,0),0),0)</f>
        <v>0</v>
      </c>
      <c r="Z186" s="73">
        <f>IFERROR(IF(VLOOKUP($A186,#REF!,7,FALSE)&gt;0,K186*VLOOKUP($A186,BASE_DADOS!$A:$O,12,0),0),0)</f>
        <v>0</v>
      </c>
      <c r="AA186" s="73">
        <f>IFERROR(IF(VLOOKUP($A186,#REF!,7,FALSE)&gt;0,L186*VLOOKUP($A186,BASE_DADOS!$A:$O,12,0),0),0)</f>
        <v>0</v>
      </c>
      <c r="AB186" s="73">
        <f>IFERROR(IF(VLOOKUP($A186,#REF!,7,FALSE)&gt;0,M186*VLOOKUP($A186,BASE_DADOS!$A:$O,12,0),0),0)</f>
        <v>0</v>
      </c>
      <c r="AC186" s="73">
        <f>IFERROR(IF(VLOOKUP($A186,#REF!,7,FALSE)&gt;0,N186*VLOOKUP($A186,BASE_DADOS!$A:$O,12,0),0),0)</f>
        <v>0</v>
      </c>
      <c r="AD186" s="73">
        <f>IFERROR(IF(VLOOKUP($A186,#REF!,7,FALSE)&gt;0,O186*VLOOKUP($A186,BASE_DADOS!$A:$O,12,0),0),0)</f>
        <v>0</v>
      </c>
      <c r="AE186" s="73">
        <f>IFERROR(IF(VLOOKUP($A186,#REF!,7,FALSE)&gt;0,P186*VLOOKUP($A186,BASE_DADOS!$A:$O,12,0),0),0)</f>
        <v>0</v>
      </c>
      <c r="AF186" s="73">
        <f>IFERROR(IF(VLOOKUP($A186,#REF!,7,FALSE)&gt;0,Q186*VLOOKUP($A186,BASE_DADOS!$A:$O,12,0),0),0)</f>
        <v>0</v>
      </c>
    </row>
    <row r="187" spans="1:32" ht="15.75" customHeight="1" x14ac:dyDescent="0.25">
      <c r="A187" s="69" t="str">
        <f t="shared" si="4"/>
        <v>SC5_BLUMENAUCIDADE ALERTA - EDIÇÃO DE SÁBADO 1</v>
      </c>
      <c r="B187" s="10" t="s">
        <v>89</v>
      </c>
      <c r="C187" s="24" t="s">
        <v>59</v>
      </c>
      <c r="D187" s="20">
        <v>0.47840531561461797</v>
      </c>
      <c r="E187" s="20">
        <v>0.52159468438538203</v>
      </c>
      <c r="F187" s="20">
        <v>4.3189368770764118E-2</v>
      </c>
      <c r="G187" s="20">
        <v>0.16279069767441862</v>
      </c>
      <c r="H187" s="20">
        <v>0.15282392026578073</v>
      </c>
      <c r="I187" s="20">
        <v>0.19601328903654486</v>
      </c>
      <c r="J187" s="20">
        <v>0.18604651162790697</v>
      </c>
      <c r="K187" s="20">
        <v>0.25913621262458469</v>
      </c>
      <c r="L187" s="20">
        <v>0.2159468438538206</v>
      </c>
      <c r="M187" s="20">
        <v>0.45182724252491696</v>
      </c>
      <c r="N187" s="20">
        <v>0.33222591362126247</v>
      </c>
      <c r="O187" s="20">
        <v>0.37899543378995432</v>
      </c>
      <c r="P187" s="20">
        <v>0.39726027397260272</v>
      </c>
      <c r="Q187" s="20">
        <v>0.22374429223744291</v>
      </c>
      <c r="R187" s="10"/>
      <c r="S187" s="73">
        <f>IFERROR(IF(VLOOKUP($A187,#REF!,7,FALSE)&gt;0,D187*VLOOKUP($A187,BASE_DADOS!$A:$O,12,0),0),0)</f>
        <v>0</v>
      </c>
      <c r="T187" s="73">
        <f>IFERROR(IF(VLOOKUP($A187,#REF!,7,FALSE)&gt;0,E187*VLOOKUP($A187,BASE_DADOS!$A:$O,12,0),0),0)</f>
        <v>0</v>
      </c>
      <c r="U187" s="73">
        <f>IFERROR(IF(VLOOKUP($A187,#REF!,7,FALSE)&gt;0,F187*VLOOKUP($A187,BASE_DADOS!$A:$O,12,0),0),0)</f>
        <v>0</v>
      </c>
      <c r="V187" s="73">
        <f>IFERROR(IF(VLOOKUP($A187,#REF!,7,FALSE)&gt;0,G187*VLOOKUP($A187,BASE_DADOS!$A:$O,12,0),0),0)</f>
        <v>0</v>
      </c>
      <c r="W187" s="73">
        <f>IFERROR(IF(VLOOKUP($A187,#REF!,7,FALSE)&gt;0,H187*VLOOKUP($A187,BASE_DADOS!$A:$O,12,0),0),0)</f>
        <v>0</v>
      </c>
      <c r="X187" s="73">
        <f>IFERROR(IF(VLOOKUP($A187,#REF!,7,FALSE)&gt;0,I187*VLOOKUP($A187,BASE_DADOS!$A:$O,12,0),0),0)</f>
        <v>0</v>
      </c>
      <c r="Y187" s="73">
        <f>IFERROR(IF(VLOOKUP($A187,#REF!,7,FALSE)&gt;0,J187*VLOOKUP($A187,BASE_DADOS!$A:$O,12,0),0),0)</f>
        <v>0</v>
      </c>
      <c r="Z187" s="73">
        <f>IFERROR(IF(VLOOKUP($A187,#REF!,7,FALSE)&gt;0,K187*VLOOKUP($A187,BASE_DADOS!$A:$O,12,0),0),0)</f>
        <v>0</v>
      </c>
      <c r="AA187" s="73">
        <f>IFERROR(IF(VLOOKUP($A187,#REF!,7,FALSE)&gt;0,L187*VLOOKUP($A187,BASE_DADOS!$A:$O,12,0),0),0)</f>
        <v>0</v>
      </c>
      <c r="AB187" s="73">
        <f>IFERROR(IF(VLOOKUP($A187,#REF!,7,FALSE)&gt;0,M187*VLOOKUP($A187,BASE_DADOS!$A:$O,12,0),0),0)</f>
        <v>0</v>
      </c>
      <c r="AC187" s="73">
        <f>IFERROR(IF(VLOOKUP($A187,#REF!,7,FALSE)&gt;0,N187*VLOOKUP($A187,BASE_DADOS!$A:$O,12,0),0),0)</f>
        <v>0</v>
      </c>
      <c r="AD187" s="73">
        <f>IFERROR(IF(VLOOKUP($A187,#REF!,7,FALSE)&gt;0,O187*VLOOKUP($A187,BASE_DADOS!$A:$O,12,0),0),0)</f>
        <v>0</v>
      </c>
      <c r="AE187" s="73">
        <f>IFERROR(IF(VLOOKUP($A187,#REF!,7,FALSE)&gt;0,P187*VLOOKUP($A187,BASE_DADOS!$A:$O,12,0),0),0)</f>
        <v>0</v>
      </c>
      <c r="AF187" s="73">
        <f>IFERROR(IF(VLOOKUP($A187,#REF!,7,FALSE)&gt;0,Q187*VLOOKUP($A187,BASE_DADOS!$A:$O,12,0),0),0)</f>
        <v>0</v>
      </c>
    </row>
    <row r="188" spans="1:32" ht="15.75" customHeight="1" x14ac:dyDescent="0.25">
      <c r="A188" s="69" t="str">
        <f t="shared" si="4"/>
        <v>SC5_BLUMENAUJORNAL DA RECORD - EDIÇÃO DE SÁBADO</v>
      </c>
      <c r="B188" s="10" t="s">
        <v>89</v>
      </c>
      <c r="C188" s="24" t="s">
        <v>61</v>
      </c>
      <c r="D188" s="20">
        <v>0.47840531561461797</v>
      </c>
      <c r="E188" s="20">
        <v>0.52159468438538203</v>
      </c>
      <c r="F188" s="20">
        <v>4.3189368770764118E-2</v>
      </c>
      <c r="G188" s="20">
        <v>0.16279069767441862</v>
      </c>
      <c r="H188" s="20">
        <v>0.15282392026578073</v>
      </c>
      <c r="I188" s="20">
        <v>0.19601328903654486</v>
      </c>
      <c r="J188" s="20">
        <v>0.18604651162790697</v>
      </c>
      <c r="K188" s="20">
        <v>0.25913621262458469</v>
      </c>
      <c r="L188" s="20">
        <v>0.2159468438538206</v>
      </c>
      <c r="M188" s="20">
        <v>0.45182724252491696</v>
      </c>
      <c r="N188" s="20">
        <v>0.33222591362126247</v>
      </c>
      <c r="O188" s="20">
        <v>0.37899543378995432</v>
      </c>
      <c r="P188" s="20">
        <v>0.39726027397260272</v>
      </c>
      <c r="Q188" s="20">
        <v>0.22374429223744291</v>
      </c>
      <c r="R188" s="10"/>
      <c r="S188" s="73">
        <f>IFERROR(IF(VLOOKUP($A188,#REF!,7,FALSE)&gt;0,D188*VLOOKUP($A188,BASE_DADOS!$A:$O,12,0),0),0)</f>
        <v>0</v>
      </c>
      <c r="T188" s="73">
        <f>IFERROR(IF(VLOOKUP($A188,#REF!,7,FALSE)&gt;0,E188*VLOOKUP($A188,BASE_DADOS!$A:$O,12,0),0),0)</f>
        <v>0</v>
      </c>
      <c r="U188" s="73">
        <f>IFERROR(IF(VLOOKUP($A188,#REF!,7,FALSE)&gt;0,F188*VLOOKUP($A188,BASE_DADOS!$A:$O,12,0),0),0)</f>
        <v>0</v>
      </c>
      <c r="V188" s="73">
        <f>IFERROR(IF(VLOOKUP($A188,#REF!,7,FALSE)&gt;0,G188*VLOOKUP($A188,BASE_DADOS!$A:$O,12,0),0),0)</f>
        <v>0</v>
      </c>
      <c r="W188" s="73">
        <f>IFERROR(IF(VLOOKUP($A188,#REF!,7,FALSE)&gt;0,H188*VLOOKUP($A188,BASE_DADOS!$A:$O,12,0),0),0)</f>
        <v>0</v>
      </c>
      <c r="X188" s="73">
        <f>IFERROR(IF(VLOOKUP($A188,#REF!,7,FALSE)&gt;0,I188*VLOOKUP($A188,BASE_DADOS!$A:$O,12,0),0),0)</f>
        <v>0</v>
      </c>
      <c r="Y188" s="73">
        <f>IFERROR(IF(VLOOKUP($A188,#REF!,7,FALSE)&gt;0,J188*VLOOKUP($A188,BASE_DADOS!$A:$O,12,0),0),0)</f>
        <v>0</v>
      </c>
      <c r="Z188" s="73">
        <f>IFERROR(IF(VLOOKUP($A188,#REF!,7,FALSE)&gt;0,K188*VLOOKUP($A188,BASE_DADOS!$A:$O,12,0),0),0)</f>
        <v>0</v>
      </c>
      <c r="AA188" s="73">
        <f>IFERROR(IF(VLOOKUP($A188,#REF!,7,FALSE)&gt;0,L188*VLOOKUP($A188,BASE_DADOS!$A:$O,12,0),0),0)</f>
        <v>0</v>
      </c>
      <c r="AB188" s="73">
        <f>IFERROR(IF(VLOOKUP($A188,#REF!,7,FALSE)&gt;0,M188*VLOOKUP($A188,BASE_DADOS!$A:$O,12,0),0),0)</f>
        <v>0</v>
      </c>
      <c r="AC188" s="73">
        <f>IFERROR(IF(VLOOKUP($A188,#REF!,7,FALSE)&gt;0,N188*VLOOKUP($A188,BASE_DADOS!$A:$O,12,0),0),0)</f>
        <v>0</v>
      </c>
      <c r="AD188" s="73">
        <f>IFERROR(IF(VLOOKUP($A188,#REF!,7,FALSE)&gt;0,O188*VLOOKUP($A188,BASE_DADOS!$A:$O,12,0),0),0)</f>
        <v>0</v>
      </c>
      <c r="AE188" s="73">
        <f>IFERROR(IF(VLOOKUP($A188,#REF!,7,FALSE)&gt;0,P188*VLOOKUP($A188,BASE_DADOS!$A:$O,12,0),0),0)</f>
        <v>0</v>
      </c>
      <c r="AF188" s="73">
        <f>IFERROR(IF(VLOOKUP($A188,#REF!,7,FALSE)&gt;0,Q188*VLOOKUP($A188,BASE_DADOS!$A:$O,12,0),0),0)</f>
        <v>0</v>
      </c>
    </row>
    <row r="189" spans="1:32" ht="15.75" customHeight="1" x14ac:dyDescent="0.25">
      <c r="A189" s="69" t="str">
        <f t="shared" si="4"/>
        <v xml:space="preserve">SC5_BLUMENAUNOVELA 3 - MELHORES MOMENTOS </v>
      </c>
      <c r="B189" s="10" t="s">
        <v>89</v>
      </c>
      <c r="C189" s="24" t="s">
        <v>62</v>
      </c>
      <c r="D189" s="20">
        <v>0.47840531561461797</v>
      </c>
      <c r="E189" s="20">
        <v>0.52159468438538203</v>
      </c>
      <c r="F189" s="20">
        <v>4.3189368770764118E-2</v>
      </c>
      <c r="G189" s="20">
        <v>0.16279069767441862</v>
      </c>
      <c r="H189" s="20">
        <v>0.15282392026578073</v>
      </c>
      <c r="I189" s="20">
        <v>0.19601328903654486</v>
      </c>
      <c r="J189" s="20">
        <v>0.18604651162790697</v>
      </c>
      <c r="K189" s="20">
        <v>0.25913621262458469</v>
      </c>
      <c r="L189" s="20">
        <v>0.2159468438538206</v>
      </c>
      <c r="M189" s="20">
        <v>0.45182724252491696</v>
      </c>
      <c r="N189" s="20">
        <v>0.33222591362126247</v>
      </c>
      <c r="O189" s="20">
        <v>0.37899543378995432</v>
      </c>
      <c r="P189" s="20">
        <v>0.39726027397260272</v>
      </c>
      <c r="Q189" s="20">
        <v>0.22374429223744291</v>
      </c>
      <c r="R189" s="10"/>
      <c r="S189" s="73">
        <f>IFERROR(IF(VLOOKUP($A189,#REF!,7,FALSE)&gt;0,D189*VLOOKUP($A189,BASE_DADOS!$A:$O,12,0),0),0)</f>
        <v>0</v>
      </c>
      <c r="T189" s="73">
        <f>IFERROR(IF(VLOOKUP($A189,#REF!,7,FALSE)&gt;0,E189*VLOOKUP($A189,BASE_DADOS!$A:$O,12,0),0),0)</f>
        <v>0</v>
      </c>
      <c r="U189" s="73">
        <f>IFERROR(IF(VLOOKUP($A189,#REF!,7,FALSE)&gt;0,F189*VLOOKUP($A189,BASE_DADOS!$A:$O,12,0),0),0)</f>
        <v>0</v>
      </c>
      <c r="V189" s="73">
        <f>IFERROR(IF(VLOOKUP($A189,#REF!,7,FALSE)&gt;0,G189*VLOOKUP($A189,BASE_DADOS!$A:$O,12,0),0),0)</f>
        <v>0</v>
      </c>
      <c r="W189" s="73">
        <f>IFERROR(IF(VLOOKUP($A189,#REF!,7,FALSE)&gt;0,H189*VLOOKUP($A189,BASE_DADOS!$A:$O,12,0),0),0)</f>
        <v>0</v>
      </c>
      <c r="X189" s="73">
        <f>IFERROR(IF(VLOOKUP($A189,#REF!,7,FALSE)&gt;0,I189*VLOOKUP($A189,BASE_DADOS!$A:$O,12,0),0),0)</f>
        <v>0</v>
      </c>
      <c r="Y189" s="73">
        <f>IFERROR(IF(VLOOKUP($A189,#REF!,7,FALSE)&gt;0,J189*VLOOKUP($A189,BASE_DADOS!$A:$O,12,0),0),0)</f>
        <v>0</v>
      </c>
      <c r="Z189" s="73">
        <f>IFERROR(IF(VLOOKUP($A189,#REF!,7,FALSE)&gt;0,K189*VLOOKUP($A189,BASE_DADOS!$A:$O,12,0),0),0)</f>
        <v>0</v>
      </c>
      <c r="AA189" s="73">
        <f>IFERROR(IF(VLOOKUP($A189,#REF!,7,FALSE)&gt;0,L189*VLOOKUP($A189,BASE_DADOS!$A:$O,12,0),0),0)</f>
        <v>0</v>
      </c>
      <c r="AB189" s="73">
        <f>IFERROR(IF(VLOOKUP($A189,#REF!,7,FALSE)&gt;0,M189*VLOOKUP($A189,BASE_DADOS!$A:$O,12,0),0),0)</f>
        <v>0</v>
      </c>
      <c r="AC189" s="73">
        <f>IFERROR(IF(VLOOKUP($A189,#REF!,7,FALSE)&gt;0,N189*VLOOKUP($A189,BASE_DADOS!$A:$O,12,0),0),0)</f>
        <v>0</v>
      </c>
      <c r="AD189" s="73">
        <f>IFERROR(IF(VLOOKUP($A189,#REF!,7,FALSE)&gt;0,O189*VLOOKUP($A189,BASE_DADOS!$A:$O,12,0),0),0)</f>
        <v>0</v>
      </c>
      <c r="AE189" s="73">
        <f>IFERROR(IF(VLOOKUP($A189,#REF!,7,FALSE)&gt;0,P189*VLOOKUP($A189,BASE_DADOS!$A:$O,12,0),0),0)</f>
        <v>0</v>
      </c>
      <c r="AF189" s="73">
        <f>IFERROR(IF(VLOOKUP($A189,#REF!,7,FALSE)&gt;0,Q189*VLOOKUP($A189,BASE_DADOS!$A:$O,12,0),0),0)</f>
        <v>0</v>
      </c>
    </row>
    <row r="190" spans="1:32" ht="15.75" customHeight="1" x14ac:dyDescent="0.25">
      <c r="A190" s="69" t="str">
        <f t="shared" si="4"/>
        <v xml:space="preserve">SC5_BLUMENAUSUPER TELA </v>
      </c>
      <c r="B190" s="10" t="s">
        <v>89</v>
      </c>
      <c r="C190" s="24" t="s">
        <v>63</v>
      </c>
      <c r="D190" s="20">
        <v>0.47840531561461797</v>
      </c>
      <c r="E190" s="20">
        <v>0.52159468438538203</v>
      </c>
      <c r="F190" s="20">
        <v>4.3189368770764118E-2</v>
      </c>
      <c r="G190" s="20">
        <v>0.16279069767441862</v>
      </c>
      <c r="H190" s="20">
        <v>0.15282392026578073</v>
      </c>
      <c r="I190" s="20">
        <v>0.19601328903654486</v>
      </c>
      <c r="J190" s="20">
        <v>0.18604651162790697</v>
      </c>
      <c r="K190" s="20">
        <v>0.25913621262458469</v>
      </c>
      <c r="L190" s="20">
        <v>0.2159468438538206</v>
      </c>
      <c r="M190" s="20">
        <v>0.45182724252491696</v>
      </c>
      <c r="N190" s="20">
        <v>0.33222591362126247</v>
      </c>
      <c r="O190" s="20">
        <v>0.37899543378995432</v>
      </c>
      <c r="P190" s="20">
        <v>0.39726027397260272</v>
      </c>
      <c r="Q190" s="20">
        <v>0.22374429223744291</v>
      </c>
      <c r="R190" s="10"/>
      <c r="S190" s="73">
        <f>IFERROR(IF(VLOOKUP($A190,#REF!,7,FALSE)&gt;0,D190*VLOOKUP($A190,BASE_DADOS!$A:$O,12,0),0),0)</f>
        <v>0</v>
      </c>
      <c r="T190" s="73">
        <f>IFERROR(IF(VLOOKUP($A190,#REF!,7,FALSE)&gt;0,E190*VLOOKUP($A190,BASE_DADOS!$A:$O,12,0),0),0)</f>
        <v>0</v>
      </c>
      <c r="U190" s="73">
        <f>IFERROR(IF(VLOOKUP($A190,#REF!,7,FALSE)&gt;0,F190*VLOOKUP($A190,BASE_DADOS!$A:$O,12,0),0),0)</f>
        <v>0</v>
      </c>
      <c r="V190" s="73">
        <f>IFERROR(IF(VLOOKUP($A190,#REF!,7,FALSE)&gt;0,G190*VLOOKUP($A190,BASE_DADOS!$A:$O,12,0),0),0)</f>
        <v>0</v>
      </c>
      <c r="W190" s="73">
        <f>IFERROR(IF(VLOOKUP($A190,#REF!,7,FALSE)&gt;0,H190*VLOOKUP($A190,BASE_DADOS!$A:$O,12,0),0),0)</f>
        <v>0</v>
      </c>
      <c r="X190" s="73">
        <f>IFERROR(IF(VLOOKUP($A190,#REF!,7,FALSE)&gt;0,I190*VLOOKUP($A190,BASE_DADOS!$A:$O,12,0),0),0)</f>
        <v>0</v>
      </c>
      <c r="Y190" s="73">
        <f>IFERROR(IF(VLOOKUP($A190,#REF!,7,FALSE)&gt;0,J190*VLOOKUP($A190,BASE_DADOS!$A:$O,12,0),0),0)</f>
        <v>0</v>
      </c>
      <c r="Z190" s="73">
        <f>IFERROR(IF(VLOOKUP($A190,#REF!,7,FALSE)&gt;0,K190*VLOOKUP($A190,BASE_DADOS!$A:$O,12,0),0),0)</f>
        <v>0</v>
      </c>
      <c r="AA190" s="73">
        <f>IFERROR(IF(VLOOKUP($A190,#REF!,7,FALSE)&gt;0,L190*VLOOKUP($A190,BASE_DADOS!$A:$O,12,0),0),0)</f>
        <v>0</v>
      </c>
      <c r="AB190" s="73">
        <f>IFERROR(IF(VLOOKUP($A190,#REF!,7,FALSE)&gt;0,M190*VLOOKUP($A190,BASE_DADOS!$A:$O,12,0),0),0)</f>
        <v>0</v>
      </c>
      <c r="AC190" s="73">
        <f>IFERROR(IF(VLOOKUP($A190,#REF!,7,FALSE)&gt;0,N190*VLOOKUP($A190,BASE_DADOS!$A:$O,12,0),0),0)</f>
        <v>0</v>
      </c>
      <c r="AD190" s="73">
        <f>IFERROR(IF(VLOOKUP($A190,#REF!,7,FALSE)&gt;0,O190*VLOOKUP($A190,BASE_DADOS!$A:$O,12,0),0),0)</f>
        <v>0</v>
      </c>
      <c r="AE190" s="73">
        <f>IFERROR(IF(VLOOKUP($A190,#REF!,7,FALSE)&gt;0,P190*VLOOKUP($A190,BASE_DADOS!$A:$O,12,0),0),0)</f>
        <v>0</v>
      </c>
      <c r="AF190" s="73">
        <f>IFERROR(IF(VLOOKUP($A190,#REF!,7,FALSE)&gt;0,Q190*VLOOKUP($A190,BASE_DADOS!$A:$O,12,0),0),0)</f>
        <v>0</v>
      </c>
    </row>
    <row r="191" spans="1:32" ht="15.75" customHeight="1" x14ac:dyDescent="0.25">
      <c r="A191" s="69" t="str">
        <f t="shared" si="4"/>
        <v>SC5_BLUMENAUSÉRIE DE SÁBADO</v>
      </c>
      <c r="B191" s="10" t="s">
        <v>89</v>
      </c>
      <c r="C191" s="24" t="s">
        <v>65</v>
      </c>
      <c r="D191" s="20">
        <v>0.47840531561461797</v>
      </c>
      <c r="E191" s="20">
        <v>0.52159468438538203</v>
      </c>
      <c r="F191" s="20">
        <v>4.3189368770764118E-2</v>
      </c>
      <c r="G191" s="20">
        <v>0.16279069767441862</v>
      </c>
      <c r="H191" s="20">
        <v>0.15282392026578073</v>
      </c>
      <c r="I191" s="20">
        <v>0.19601328903654486</v>
      </c>
      <c r="J191" s="20">
        <v>0.18604651162790697</v>
      </c>
      <c r="K191" s="20">
        <v>0.25913621262458469</v>
      </c>
      <c r="L191" s="20">
        <v>0.2159468438538206</v>
      </c>
      <c r="M191" s="20">
        <v>0.45182724252491696</v>
      </c>
      <c r="N191" s="20">
        <v>0.33222591362126247</v>
      </c>
      <c r="O191" s="20">
        <v>0.37899543378995432</v>
      </c>
      <c r="P191" s="20">
        <v>0.39726027397260272</v>
      </c>
      <c r="Q191" s="20">
        <v>0.22374429223744291</v>
      </c>
      <c r="R191" s="10"/>
      <c r="S191" s="73">
        <f>IFERROR(IF(VLOOKUP($A191,#REF!,7,FALSE)&gt;0,D191*VLOOKUP($A191,BASE_DADOS!$A:$O,12,0),0),0)</f>
        <v>0</v>
      </c>
      <c r="T191" s="73">
        <f>IFERROR(IF(VLOOKUP($A191,#REF!,7,FALSE)&gt;0,E191*VLOOKUP($A191,BASE_DADOS!$A:$O,12,0),0),0)</f>
        <v>0</v>
      </c>
      <c r="U191" s="73">
        <f>IFERROR(IF(VLOOKUP($A191,#REF!,7,FALSE)&gt;0,F191*VLOOKUP($A191,BASE_DADOS!$A:$O,12,0),0),0)</f>
        <v>0</v>
      </c>
      <c r="V191" s="73">
        <f>IFERROR(IF(VLOOKUP($A191,#REF!,7,FALSE)&gt;0,G191*VLOOKUP($A191,BASE_DADOS!$A:$O,12,0),0),0)</f>
        <v>0</v>
      </c>
      <c r="W191" s="73">
        <f>IFERROR(IF(VLOOKUP($A191,#REF!,7,FALSE)&gt;0,H191*VLOOKUP($A191,BASE_DADOS!$A:$O,12,0),0),0)</f>
        <v>0</v>
      </c>
      <c r="X191" s="73">
        <f>IFERROR(IF(VLOOKUP($A191,#REF!,7,FALSE)&gt;0,I191*VLOOKUP($A191,BASE_DADOS!$A:$O,12,0),0),0)</f>
        <v>0</v>
      </c>
      <c r="Y191" s="73">
        <f>IFERROR(IF(VLOOKUP($A191,#REF!,7,FALSE)&gt;0,J191*VLOOKUP($A191,BASE_DADOS!$A:$O,12,0),0),0)</f>
        <v>0</v>
      </c>
      <c r="Z191" s="73">
        <f>IFERROR(IF(VLOOKUP($A191,#REF!,7,FALSE)&gt;0,K191*VLOOKUP($A191,BASE_DADOS!$A:$O,12,0),0),0)</f>
        <v>0</v>
      </c>
      <c r="AA191" s="73">
        <f>IFERROR(IF(VLOOKUP($A191,#REF!,7,FALSE)&gt;0,L191*VLOOKUP($A191,BASE_DADOS!$A:$O,12,0),0),0)</f>
        <v>0</v>
      </c>
      <c r="AB191" s="73">
        <f>IFERROR(IF(VLOOKUP($A191,#REF!,7,FALSE)&gt;0,M191*VLOOKUP($A191,BASE_DADOS!$A:$O,12,0),0),0)</f>
        <v>0</v>
      </c>
      <c r="AC191" s="73">
        <f>IFERROR(IF(VLOOKUP($A191,#REF!,7,FALSE)&gt;0,N191*VLOOKUP($A191,BASE_DADOS!$A:$O,12,0),0),0)</f>
        <v>0</v>
      </c>
      <c r="AD191" s="73">
        <f>IFERROR(IF(VLOOKUP($A191,#REF!,7,FALSE)&gt;0,O191*VLOOKUP($A191,BASE_DADOS!$A:$O,12,0),0),0)</f>
        <v>0</v>
      </c>
      <c r="AE191" s="73">
        <f>IFERROR(IF(VLOOKUP($A191,#REF!,7,FALSE)&gt;0,P191*VLOOKUP($A191,BASE_DADOS!$A:$O,12,0),0),0)</f>
        <v>0</v>
      </c>
      <c r="AF191" s="73">
        <f>IFERROR(IF(VLOOKUP($A191,#REF!,7,FALSE)&gt;0,Q191*VLOOKUP($A191,BASE_DADOS!$A:$O,12,0),0),0)</f>
        <v>0</v>
      </c>
    </row>
    <row r="192" spans="1:32" ht="15.75" customHeight="1" x14ac:dyDescent="0.25">
      <c r="A192" s="69" t="str">
        <f t="shared" si="4"/>
        <v>SC5_BLUMENAUAGRO SAÚDE E COOPERAÇÃO</v>
      </c>
      <c r="B192" s="10" t="s">
        <v>89</v>
      </c>
      <c r="C192" s="24" t="s">
        <v>68</v>
      </c>
      <c r="D192" s="20">
        <v>0.45882352941176469</v>
      </c>
      <c r="E192" s="20">
        <v>0.54117647058823526</v>
      </c>
      <c r="F192" s="20">
        <v>4.7058823529411764E-2</v>
      </c>
      <c r="G192" s="20">
        <v>0.13725490196078433</v>
      </c>
      <c r="H192" s="20">
        <v>0.16078431372549021</v>
      </c>
      <c r="I192" s="20">
        <v>0.18823529411764706</v>
      </c>
      <c r="J192" s="20">
        <v>0.2196078431372549</v>
      </c>
      <c r="K192" s="20">
        <v>0.24705882352941178</v>
      </c>
      <c r="L192" s="20">
        <v>0.25490196078431371</v>
      </c>
      <c r="M192" s="20">
        <v>0.41960784313725491</v>
      </c>
      <c r="N192" s="20">
        <v>0.32549019607843138</v>
      </c>
      <c r="O192" s="20">
        <v>0.36756756756756759</v>
      </c>
      <c r="P192" s="20">
        <v>0.40540540540540543</v>
      </c>
      <c r="Q192" s="20">
        <v>0.22702702702702704</v>
      </c>
      <c r="R192" s="10"/>
      <c r="S192" s="73">
        <f>IFERROR(IF(VLOOKUP($A192,#REF!,7,FALSE)&gt;0,D192*VLOOKUP($A192,BASE_DADOS!$A:$O,12,0),0),0)</f>
        <v>0</v>
      </c>
      <c r="T192" s="73">
        <f>IFERROR(IF(VLOOKUP($A192,#REF!,7,FALSE)&gt;0,E192*VLOOKUP($A192,BASE_DADOS!$A:$O,12,0),0),0)</f>
        <v>0</v>
      </c>
      <c r="U192" s="73">
        <f>IFERROR(IF(VLOOKUP($A192,#REF!,7,FALSE)&gt;0,F192*VLOOKUP($A192,BASE_DADOS!$A:$O,12,0),0),0)</f>
        <v>0</v>
      </c>
      <c r="V192" s="73">
        <f>IFERROR(IF(VLOOKUP($A192,#REF!,7,FALSE)&gt;0,G192*VLOOKUP($A192,BASE_DADOS!$A:$O,12,0),0),0)</f>
        <v>0</v>
      </c>
      <c r="W192" s="73">
        <f>IFERROR(IF(VLOOKUP($A192,#REF!,7,FALSE)&gt;0,H192*VLOOKUP($A192,BASE_DADOS!$A:$O,12,0),0),0)</f>
        <v>0</v>
      </c>
      <c r="X192" s="73">
        <f>IFERROR(IF(VLOOKUP($A192,#REF!,7,FALSE)&gt;0,I192*VLOOKUP($A192,BASE_DADOS!$A:$O,12,0),0),0)</f>
        <v>0</v>
      </c>
      <c r="Y192" s="73">
        <f>IFERROR(IF(VLOOKUP($A192,#REF!,7,FALSE)&gt;0,J192*VLOOKUP($A192,BASE_DADOS!$A:$O,12,0),0),0)</f>
        <v>0</v>
      </c>
      <c r="Z192" s="73">
        <f>IFERROR(IF(VLOOKUP($A192,#REF!,7,FALSE)&gt;0,K192*VLOOKUP($A192,BASE_DADOS!$A:$O,12,0),0),0)</f>
        <v>0</v>
      </c>
      <c r="AA192" s="73">
        <f>IFERROR(IF(VLOOKUP($A192,#REF!,7,FALSE)&gt;0,L192*VLOOKUP($A192,BASE_DADOS!$A:$O,12,0),0),0)</f>
        <v>0</v>
      </c>
      <c r="AB192" s="73">
        <f>IFERROR(IF(VLOOKUP($A192,#REF!,7,FALSE)&gt;0,M192*VLOOKUP($A192,BASE_DADOS!$A:$O,12,0),0),0)</f>
        <v>0</v>
      </c>
      <c r="AC192" s="73">
        <f>IFERROR(IF(VLOOKUP($A192,#REF!,7,FALSE)&gt;0,N192*VLOOKUP($A192,BASE_DADOS!$A:$O,12,0),0),0)</f>
        <v>0</v>
      </c>
      <c r="AD192" s="73">
        <f>IFERROR(IF(VLOOKUP($A192,#REF!,7,FALSE)&gt;0,O192*VLOOKUP($A192,BASE_DADOS!$A:$O,12,0),0),0)</f>
        <v>0</v>
      </c>
      <c r="AE192" s="73">
        <f>IFERROR(IF(VLOOKUP($A192,#REF!,7,FALSE)&gt;0,P192*VLOOKUP($A192,BASE_DADOS!$A:$O,12,0),0),0)</f>
        <v>0</v>
      </c>
      <c r="AF192" s="73">
        <f>IFERROR(IF(VLOOKUP($A192,#REF!,7,FALSE)&gt;0,Q192*VLOOKUP($A192,BASE_DADOS!$A:$O,12,0),0),0)</f>
        <v>0</v>
      </c>
    </row>
    <row r="193" spans="1:32" ht="15.75" customHeight="1" x14ac:dyDescent="0.25">
      <c r="A193" s="69" t="str">
        <f t="shared" si="4"/>
        <v>SC5_BLUMENAUCINE MAIOR</v>
      </c>
      <c r="B193" s="10" t="s">
        <v>89</v>
      </c>
      <c r="C193" s="24" t="s">
        <v>71</v>
      </c>
      <c r="D193" s="20">
        <v>0.45882352941176469</v>
      </c>
      <c r="E193" s="20">
        <v>0.54117647058823526</v>
      </c>
      <c r="F193" s="20">
        <v>4.7058823529411764E-2</v>
      </c>
      <c r="G193" s="20">
        <v>0.13725490196078433</v>
      </c>
      <c r="H193" s="20">
        <v>0.16078431372549021</v>
      </c>
      <c r="I193" s="20">
        <v>0.18823529411764706</v>
      </c>
      <c r="J193" s="20">
        <v>0.2196078431372549</v>
      </c>
      <c r="K193" s="20">
        <v>0.24705882352941178</v>
      </c>
      <c r="L193" s="20">
        <v>0.25490196078431371</v>
      </c>
      <c r="M193" s="20">
        <v>0.41960784313725491</v>
      </c>
      <c r="N193" s="20">
        <v>0.32549019607843138</v>
      </c>
      <c r="O193" s="20">
        <v>0.36756756756756759</v>
      </c>
      <c r="P193" s="20">
        <v>0.40540540540540543</v>
      </c>
      <c r="Q193" s="20">
        <v>0.22702702702702704</v>
      </c>
      <c r="R193" s="10"/>
      <c r="S193" s="73">
        <f>IFERROR(IF(VLOOKUP($A193,#REF!,7,FALSE)&gt;0,D193*VLOOKUP($A193,BASE_DADOS!$A:$O,12,0),0),0)</f>
        <v>0</v>
      </c>
      <c r="T193" s="73">
        <f>IFERROR(IF(VLOOKUP($A193,#REF!,7,FALSE)&gt;0,E193*VLOOKUP($A193,BASE_DADOS!$A:$O,12,0),0),0)</f>
        <v>0</v>
      </c>
      <c r="U193" s="73">
        <f>IFERROR(IF(VLOOKUP($A193,#REF!,7,FALSE)&gt;0,F193*VLOOKUP($A193,BASE_DADOS!$A:$O,12,0),0),0)</f>
        <v>0</v>
      </c>
      <c r="V193" s="73">
        <f>IFERROR(IF(VLOOKUP($A193,#REF!,7,FALSE)&gt;0,G193*VLOOKUP($A193,BASE_DADOS!$A:$O,12,0),0),0)</f>
        <v>0</v>
      </c>
      <c r="W193" s="73">
        <f>IFERROR(IF(VLOOKUP($A193,#REF!,7,FALSE)&gt;0,H193*VLOOKUP($A193,BASE_DADOS!$A:$O,12,0),0),0)</f>
        <v>0</v>
      </c>
      <c r="X193" s="73">
        <f>IFERROR(IF(VLOOKUP($A193,#REF!,7,FALSE)&gt;0,I193*VLOOKUP($A193,BASE_DADOS!$A:$O,12,0),0),0)</f>
        <v>0</v>
      </c>
      <c r="Y193" s="73">
        <f>IFERROR(IF(VLOOKUP($A193,#REF!,7,FALSE)&gt;0,J193*VLOOKUP($A193,BASE_DADOS!$A:$O,12,0),0),0)</f>
        <v>0</v>
      </c>
      <c r="Z193" s="73">
        <f>IFERROR(IF(VLOOKUP($A193,#REF!,7,FALSE)&gt;0,K193*VLOOKUP($A193,BASE_DADOS!$A:$O,12,0),0),0)</f>
        <v>0</v>
      </c>
      <c r="AA193" s="73">
        <f>IFERROR(IF(VLOOKUP($A193,#REF!,7,FALSE)&gt;0,L193*VLOOKUP($A193,BASE_DADOS!$A:$O,12,0),0),0)</f>
        <v>0</v>
      </c>
      <c r="AB193" s="73">
        <f>IFERROR(IF(VLOOKUP($A193,#REF!,7,FALSE)&gt;0,M193*VLOOKUP($A193,BASE_DADOS!$A:$O,12,0),0),0)</f>
        <v>0</v>
      </c>
      <c r="AC193" s="73">
        <f>IFERROR(IF(VLOOKUP($A193,#REF!,7,FALSE)&gt;0,N193*VLOOKUP($A193,BASE_DADOS!$A:$O,12,0),0),0)</f>
        <v>0</v>
      </c>
      <c r="AD193" s="73">
        <f>IFERROR(IF(VLOOKUP($A193,#REF!,7,FALSE)&gt;0,O193*VLOOKUP($A193,BASE_DADOS!$A:$O,12,0),0),0)</f>
        <v>0</v>
      </c>
      <c r="AE193" s="73">
        <f>IFERROR(IF(VLOOKUP($A193,#REF!,7,FALSE)&gt;0,P193*VLOOKUP($A193,BASE_DADOS!$A:$O,12,0),0),0)</f>
        <v>0</v>
      </c>
      <c r="AF193" s="73">
        <f>IFERROR(IF(VLOOKUP($A193,#REF!,7,FALSE)&gt;0,Q193*VLOOKUP($A193,BASE_DADOS!$A:$O,12,0),0),0)</f>
        <v>0</v>
      </c>
    </row>
    <row r="194" spans="1:32" ht="15.75" customHeight="1" x14ac:dyDescent="0.25">
      <c r="A194" s="69" t="str">
        <f t="shared" si="4"/>
        <v>SC5_BLUMENAUHORA DO FARO</v>
      </c>
      <c r="B194" s="10" t="s">
        <v>89</v>
      </c>
      <c r="C194" s="24" t="s">
        <v>72</v>
      </c>
      <c r="D194" s="20">
        <v>0.45882352941176469</v>
      </c>
      <c r="E194" s="20">
        <v>0.54117647058823526</v>
      </c>
      <c r="F194" s="20">
        <v>4.7058823529411764E-2</v>
      </c>
      <c r="G194" s="20">
        <v>0.13725490196078433</v>
      </c>
      <c r="H194" s="20">
        <v>0.16078431372549021</v>
      </c>
      <c r="I194" s="20">
        <v>0.18823529411764706</v>
      </c>
      <c r="J194" s="20">
        <v>0.2196078431372549</v>
      </c>
      <c r="K194" s="20">
        <v>0.24705882352941178</v>
      </c>
      <c r="L194" s="20">
        <v>0.25490196078431371</v>
      </c>
      <c r="M194" s="20">
        <v>0.41960784313725491</v>
      </c>
      <c r="N194" s="20">
        <v>0.32549019607843138</v>
      </c>
      <c r="O194" s="20">
        <v>0.36756756756756759</v>
      </c>
      <c r="P194" s="20">
        <v>0.40540540540540543</v>
      </c>
      <c r="Q194" s="20">
        <v>0.22702702702702704</v>
      </c>
      <c r="R194" s="10"/>
      <c r="S194" s="73">
        <f>IFERROR(IF(VLOOKUP($A194,#REF!,7,FALSE)&gt;0,D194*VLOOKUP($A194,BASE_DADOS!$A:$O,12,0),0),0)</f>
        <v>0</v>
      </c>
      <c r="T194" s="73">
        <f>IFERROR(IF(VLOOKUP($A194,#REF!,7,FALSE)&gt;0,E194*VLOOKUP($A194,BASE_DADOS!$A:$O,12,0),0),0)</f>
        <v>0</v>
      </c>
      <c r="U194" s="73">
        <f>IFERROR(IF(VLOOKUP($A194,#REF!,7,FALSE)&gt;0,F194*VLOOKUP($A194,BASE_DADOS!$A:$O,12,0),0),0)</f>
        <v>0</v>
      </c>
      <c r="V194" s="73">
        <f>IFERROR(IF(VLOOKUP($A194,#REF!,7,FALSE)&gt;0,G194*VLOOKUP($A194,BASE_DADOS!$A:$O,12,0),0),0)</f>
        <v>0</v>
      </c>
      <c r="W194" s="73">
        <f>IFERROR(IF(VLOOKUP($A194,#REF!,7,FALSE)&gt;0,H194*VLOOKUP($A194,BASE_DADOS!$A:$O,12,0),0),0)</f>
        <v>0</v>
      </c>
      <c r="X194" s="73">
        <f>IFERROR(IF(VLOOKUP($A194,#REF!,7,FALSE)&gt;0,I194*VLOOKUP($A194,BASE_DADOS!$A:$O,12,0),0),0)</f>
        <v>0</v>
      </c>
      <c r="Y194" s="73">
        <f>IFERROR(IF(VLOOKUP($A194,#REF!,7,FALSE)&gt;0,J194*VLOOKUP($A194,BASE_DADOS!$A:$O,12,0),0),0)</f>
        <v>0</v>
      </c>
      <c r="Z194" s="73">
        <f>IFERROR(IF(VLOOKUP($A194,#REF!,7,FALSE)&gt;0,K194*VLOOKUP($A194,BASE_DADOS!$A:$O,12,0),0),0)</f>
        <v>0</v>
      </c>
      <c r="AA194" s="73">
        <f>IFERROR(IF(VLOOKUP($A194,#REF!,7,FALSE)&gt;0,L194*VLOOKUP($A194,BASE_DADOS!$A:$O,12,0),0),0)</f>
        <v>0</v>
      </c>
      <c r="AB194" s="73">
        <f>IFERROR(IF(VLOOKUP($A194,#REF!,7,FALSE)&gt;0,M194*VLOOKUP($A194,BASE_DADOS!$A:$O,12,0),0),0)</f>
        <v>0</v>
      </c>
      <c r="AC194" s="73">
        <f>IFERROR(IF(VLOOKUP($A194,#REF!,7,FALSE)&gt;0,N194*VLOOKUP($A194,BASE_DADOS!$A:$O,12,0),0),0)</f>
        <v>0</v>
      </c>
      <c r="AD194" s="73">
        <f>IFERROR(IF(VLOOKUP($A194,#REF!,7,FALSE)&gt;0,O194*VLOOKUP($A194,BASE_DADOS!$A:$O,12,0),0),0)</f>
        <v>0</v>
      </c>
      <c r="AE194" s="73">
        <f>IFERROR(IF(VLOOKUP($A194,#REF!,7,FALSE)&gt;0,P194*VLOOKUP($A194,BASE_DADOS!$A:$O,12,0),0),0)</f>
        <v>0</v>
      </c>
      <c r="AF194" s="73">
        <f>IFERROR(IF(VLOOKUP($A194,#REF!,7,FALSE)&gt;0,Q194*VLOOKUP($A194,BASE_DADOS!$A:$O,12,0),0),0)</f>
        <v>0</v>
      </c>
    </row>
    <row r="195" spans="1:32" ht="15.75" customHeight="1" x14ac:dyDescent="0.25">
      <c r="A195" s="69" t="str">
        <f t="shared" si="4"/>
        <v>SC5_BLUMENAUREALITY SHOW 4</v>
      </c>
      <c r="B195" s="10" t="s">
        <v>89</v>
      </c>
      <c r="C195" s="24" t="s">
        <v>74</v>
      </c>
      <c r="D195" s="20">
        <v>0.45882352941176469</v>
      </c>
      <c r="E195" s="20">
        <v>0.54117647058823526</v>
      </c>
      <c r="F195" s="20">
        <v>4.7058823529411764E-2</v>
      </c>
      <c r="G195" s="20">
        <v>0.13725490196078433</v>
      </c>
      <c r="H195" s="20">
        <v>0.16078431372549021</v>
      </c>
      <c r="I195" s="20">
        <v>0.18823529411764706</v>
      </c>
      <c r="J195" s="20">
        <v>0.2196078431372549</v>
      </c>
      <c r="K195" s="20">
        <v>0.24705882352941178</v>
      </c>
      <c r="L195" s="20">
        <v>0.25490196078431371</v>
      </c>
      <c r="M195" s="20">
        <v>0.41960784313725491</v>
      </c>
      <c r="N195" s="20">
        <v>0.32549019607843138</v>
      </c>
      <c r="O195" s="20">
        <v>0.36756756756756759</v>
      </c>
      <c r="P195" s="20">
        <v>0.40540540540540543</v>
      </c>
      <c r="Q195" s="20">
        <v>0.22702702702702704</v>
      </c>
      <c r="R195" s="10"/>
      <c r="S195" s="73">
        <f>IFERROR(IF(VLOOKUP($A195,#REF!,7,FALSE)&gt;0,D195*VLOOKUP($A195,BASE_DADOS!$A:$O,12,0),0),0)</f>
        <v>0</v>
      </c>
      <c r="T195" s="73">
        <f>IFERROR(IF(VLOOKUP($A195,#REF!,7,FALSE)&gt;0,E195*VLOOKUP($A195,BASE_DADOS!$A:$O,12,0),0),0)</f>
        <v>0</v>
      </c>
      <c r="U195" s="73">
        <f>IFERROR(IF(VLOOKUP($A195,#REF!,7,FALSE)&gt;0,F195*VLOOKUP($A195,BASE_DADOS!$A:$O,12,0),0),0)</f>
        <v>0</v>
      </c>
      <c r="V195" s="73">
        <f>IFERROR(IF(VLOOKUP($A195,#REF!,7,FALSE)&gt;0,G195*VLOOKUP($A195,BASE_DADOS!$A:$O,12,0),0),0)</f>
        <v>0</v>
      </c>
      <c r="W195" s="73">
        <f>IFERROR(IF(VLOOKUP($A195,#REF!,7,FALSE)&gt;0,H195*VLOOKUP($A195,BASE_DADOS!$A:$O,12,0),0),0)</f>
        <v>0</v>
      </c>
      <c r="X195" s="73">
        <f>IFERROR(IF(VLOOKUP($A195,#REF!,7,FALSE)&gt;0,I195*VLOOKUP($A195,BASE_DADOS!$A:$O,12,0),0),0)</f>
        <v>0</v>
      </c>
      <c r="Y195" s="73">
        <f>IFERROR(IF(VLOOKUP($A195,#REF!,7,FALSE)&gt;0,J195*VLOOKUP($A195,BASE_DADOS!$A:$O,12,0),0),0)</f>
        <v>0</v>
      </c>
      <c r="Z195" s="73">
        <f>IFERROR(IF(VLOOKUP($A195,#REF!,7,FALSE)&gt;0,K195*VLOOKUP($A195,BASE_DADOS!$A:$O,12,0),0),0)</f>
        <v>0</v>
      </c>
      <c r="AA195" s="73">
        <f>IFERROR(IF(VLOOKUP($A195,#REF!,7,FALSE)&gt;0,L195*VLOOKUP($A195,BASE_DADOS!$A:$O,12,0),0),0)</f>
        <v>0</v>
      </c>
      <c r="AB195" s="73">
        <f>IFERROR(IF(VLOOKUP($A195,#REF!,7,FALSE)&gt;0,M195*VLOOKUP($A195,BASE_DADOS!$A:$O,12,0),0),0)</f>
        <v>0</v>
      </c>
      <c r="AC195" s="73">
        <f>IFERROR(IF(VLOOKUP($A195,#REF!,7,FALSE)&gt;0,N195*VLOOKUP($A195,BASE_DADOS!$A:$O,12,0),0),0)</f>
        <v>0</v>
      </c>
      <c r="AD195" s="73">
        <f>IFERROR(IF(VLOOKUP($A195,#REF!,7,FALSE)&gt;0,O195*VLOOKUP($A195,BASE_DADOS!$A:$O,12,0),0),0)</f>
        <v>0</v>
      </c>
      <c r="AE195" s="73">
        <f>IFERROR(IF(VLOOKUP($A195,#REF!,7,FALSE)&gt;0,P195*VLOOKUP($A195,BASE_DADOS!$A:$O,12,0),0),0)</f>
        <v>0</v>
      </c>
      <c r="AF195" s="73">
        <f>IFERROR(IF(VLOOKUP($A195,#REF!,7,FALSE)&gt;0,Q195*VLOOKUP($A195,BASE_DADOS!$A:$O,12,0),0),0)</f>
        <v>0</v>
      </c>
    </row>
    <row r="196" spans="1:32" ht="15.75" customHeight="1" x14ac:dyDescent="0.25">
      <c r="A196" s="69" t="str">
        <f t="shared" si="4"/>
        <v>SC5_BLUMENAUDOMINGO ESPETACULAR</v>
      </c>
      <c r="B196" s="10" t="s">
        <v>89</v>
      </c>
      <c r="C196" s="24" t="s">
        <v>75</v>
      </c>
      <c r="D196" s="20">
        <v>0.45882352941176469</v>
      </c>
      <c r="E196" s="20">
        <v>0.54117647058823526</v>
      </c>
      <c r="F196" s="20">
        <v>4.7058823529411764E-2</v>
      </c>
      <c r="G196" s="20">
        <v>0.13725490196078433</v>
      </c>
      <c r="H196" s="20">
        <v>0.16078431372549021</v>
      </c>
      <c r="I196" s="20">
        <v>0.18823529411764706</v>
      </c>
      <c r="J196" s="20">
        <v>0.2196078431372549</v>
      </c>
      <c r="K196" s="20">
        <v>0.24705882352941178</v>
      </c>
      <c r="L196" s="20">
        <v>0.25490196078431371</v>
      </c>
      <c r="M196" s="20">
        <v>0.41960784313725491</v>
      </c>
      <c r="N196" s="20">
        <v>0.32549019607843138</v>
      </c>
      <c r="O196" s="20">
        <v>0.36756756756756759</v>
      </c>
      <c r="P196" s="20">
        <v>0.40540540540540543</v>
      </c>
      <c r="Q196" s="20">
        <v>0.22702702702702704</v>
      </c>
      <c r="R196" s="10"/>
      <c r="S196" s="73">
        <f>IFERROR(IF(VLOOKUP($A196,#REF!,7,FALSE)&gt;0,D196*VLOOKUP($A196,BASE_DADOS!$A:$O,12,0),0),0)</f>
        <v>0</v>
      </c>
      <c r="T196" s="73">
        <f>IFERROR(IF(VLOOKUP($A196,#REF!,7,FALSE)&gt;0,E196*VLOOKUP($A196,BASE_DADOS!$A:$O,12,0),0),0)</f>
        <v>0</v>
      </c>
      <c r="U196" s="73">
        <f>IFERROR(IF(VLOOKUP($A196,#REF!,7,FALSE)&gt;0,F196*VLOOKUP($A196,BASE_DADOS!$A:$O,12,0),0),0)</f>
        <v>0</v>
      </c>
      <c r="V196" s="73">
        <f>IFERROR(IF(VLOOKUP($A196,#REF!,7,FALSE)&gt;0,G196*VLOOKUP($A196,BASE_DADOS!$A:$O,12,0),0),0)</f>
        <v>0</v>
      </c>
      <c r="W196" s="73">
        <f>IFERROR(IF(VLOOKUP($A196,#REF!,7,FALSE)&gt;0,H196*VLOOKUP($A196,BASE_DADOS!$A:$O,12,0),0),0)</f>
        <v>0</v>
      </c>
      <c r="X196" s="73">
        <f>IFERROR(IF(VLOOKUP($A196,#REF!,7,FALSE)&gt;0,I196*VLOOKUP($A196,BASE_DADOS!$A:$O,12,0),0),0)</f>
        <v>0</v>
      </c>
      <c r="Y196" s="73">
        <f>IFERROR(IF(VLOOKUP($A196,#REF!,7,FALSE)&gt;0,J196*VLOOKUP($A196,BASE_DADOS!$A:$O,12,0),0),0)</f>
        <v>0</v>
      </c>
      <c r="Z196" s="73">
        <f>IFERROR(IF(VLOOKUP($A196,#REF!,7,FALSE)&gt;0,K196*VLOOKUP($A196,BASE_DADOS!$A:$O,12,0),0),0)</f>
        <v>0</v>
      </c>
      <c r="AA196" s="73">
        <f>IFERROR(IF(VLOOKUP($A196,#REF!,7,FALSE)&gt;0,L196*VLOOKUP($A196,BASE_DADOS!$A:$O,12,0),0),0)</f>
        <v>0</v>
      </c>
      <c r="AB196" s="73">
        <f>IFERROR(IF(VLOOKUP($A196,#REF!,7,FALSE)&gt;0,M196*VLOOKUP($A196,BASE_DADOS!$A:$O,12,0),0),0)</f>
        <v>0</v>
      </c>
      <c r="AC196" s="73">
        <f>IFERROR(IF(VLOOKUP($A196,#REF!,7,FALSE)&gt;0,N196*VLOOKUP($A196,BASE_DADOS!$A:$O,12,0),0),0)</f>
        <v>0</v>
      </c>
      <c r="AD196" s="73">
        <f>IFERROR(IF(VLOOKUP($A196,#REF!,7,FALSE)&gt;0,O196*VLOOKUP($A196,BASE_DADOS!$A:$O,12,0),0),0)</f>
        <v>0</v>
      </c>
      <c r="AE196" s="73">
        <f>IFERROR(IF(VLOOKUP($A196,#REF!,7,FALSE)&gt;0,P196*VLOOKUP($A196,BASE_DADOS!$A:$O,12,0),0),0)</f>
        <v>0</v>
      </c>
      <c r="AF196" s="73">
        <f>IFERROR(IF(VLOOKUP($A196,#REF!,7,FALSE)&gt;0,Q196*VLOOKUP($A196,BASE_DADOS!$A:$O,12,0),0),0)</f>
        <v>0</v>
      </c>
    </row>
    <row r="197" spans="1:32" ht="15.75" customHeight="1" x14ac:dyDescent="0.25">
      <c r="A197" s="69" t="str">
        <f t="shared" si="4"/>
        <v>SC5_BLUMENAUCÂMERA RECORD</v>
      </c>
      <c r="B197" s="10" t="s">
        <v>89</v>
      </c>
      <c r="C197" s="24" t="s">
        <v>76</v>
      </c>
      <c r="D197" s="20">
        <v>0.45882352941176469</v>
      </c>
      <c r="E197" s="20">
        <v>0.54117647058823526</v>
      </c>
      <c r="F197" s="20">
        <v>4.7058823529411764E-2</v>
      </c>
      <c r="G197" s="20">
        <v>0.13725490196078433</v>
      </c>
      <c r="H197" s="20">
        <v>0.16078431372549021</v>
      </c>
      <c r="I197" s="20">
        <v>0.18823529411764706</v>
      </c>
      <c r="J197" s="20">
        <v>0.2196078431372549</v>
      </c>
      <c r="K197" s="20">
        <v>0.24705882352941178</v>
      </c>
      <c r="L197" s="20">
        <v>0.25490196078431371</v>
      </c>
      <c r="M197" s="20">
        <v>0.41960784313725491</v>
      </c>
      <c r="N197" s="20">
        <v>0.32549019607843138</v>
      </c>
      <c r="O197" s="20">
        <v>0.36756756756756759</v>
      </c>
      <c r="P197" s="20">
        <v>0.40540540540540543</v>
      </c>
      <c r="Q197" s="20">
        <v>0.22702702702702704</v>
      </c>
      <c r="R197" s="10"/>
      <c r="S197" s="73">
        <f>IFERROR(IF(VLOOKUP($A197,#REF!,7,FALSE)&gt;0,D197*VLOOKUP($A197,BASE_DADOS!$A:$O,12,0),0),0)</f>
        <v>0</v>
      </c>
      <c r="T197" s="73">
        <f>IFERROR(IF(VLOOKUP($A197,#REF!,7,FALSE)&gt;0,E197*VLOOKUP($A197,BASE_DADOS!$A:$O,12,0),0),0)</f>
        <v>0</v>
      </c>
      <c r="U197" s="73">
        <f>IFERROR(IF(VLOOKUP($A197,#REF!,7,FALSE)&gt;0,F197*VLOOKUP($A197,BASE_DADOS!$A:$O,12,0),0),0)</f>
        <v>0</v>
      </c>
      <c r="V197" s="73">
        <f>IFERROR(IF(VLOOKUP($A197,#REF!,7,FALSE)&gt;0,G197*VLOOKUP($A197,BASE_DADOS!$A:$O,12,0),0),0)</f>
        <v>0</v>
      </c>
      <c r="W197" s="73">
        <f>IFERROR(IF(VLOOKUP($A197,#REF!,7,FALSE)&gt;0,H197*VLOOKUP($A197,BASE_DADOS!$A:$O,12,0),0),0)</f>
        <v>0</v>
      </c>
      <c r="X197" s="73">
        <f>IFERROR(IF(VLOOKUP($A197,#REF!,7,FALSE)&gt;0,I197*VLOOKUP($A197,BASE_DADOS!$A:$O,12,0),0),0)</f>
        <v>0</v>
      </c>
      <c r="Y197" s="73">
        <f>IFERROR(IF(VLOOKUP($A197,#REF!,7,FALSE)&gt;0,J197*VLOOKUP($A197,BASE_DADOS!$A:$O,12,0),0),0)</f>
        <v>0</v>
      </c>
      <c r="Z197" s="73">
        <f>IFERROR(IF(VLOOKUP($A197,#REF!,7,FALSE)&gt;0,K197*VLOOKUP($A197,BASE_DADOS!$A:$O,12,0),0),0)</f>
        <v>0</v>
      </c>
      <c r="AA197" s="73">
        <f>IFERROR(IF(VLOOKUP($A197,#REF!,7,FALSE)&gt;0,L197*VLOOKUP($A197,BASE_DADOS!$A:$O,12,0),0),0)</f>
        <v>0</v>
      </c>
      <c r="AB197" s="73">
        <f>IFERROR(IF(VLOOKUP($A197,#REF!,7,FALSE)&gt;0,M197*VLOOKUP($A197,BASE_DADOS!$A:$O,12,0),0),0)</f>
        <v>0</v>
      </c>
      <c r="AC197" s="73">
        <f>IFERROR(IF(VLOOKUP($A197,#REF!,7,FALSE)&gt;0,N197*VLOOKUP($A197,BASE_DADOS!$A:$O,12,0),0),0)</f>
        <v>0</v>
      </c>
      <c r="AD197" s="73">
        <f>IFERROR(IF(VLOOKUP($A197,#REF!,7,FALSE)&gt;0,O197*VLOOKUP($A197,BASE_DADOS!$A:$O,12,0),0),0)</f>
        <v>0</v>
      </c>
      <c r="AE197" s="73">
        <f>IFERROR(IF(VLOOKUP($A197,#REF!,7,FALSE)&gt;0,P197*VLOOKUP($A197,BASE_DADOS!$A:$O,12,0),0),0)</f>
        <v>0</v>
      </c>
      <c r="AF197" s="73">
        <f>IFERROR(IF(VLOOKUP($A197,#REF!,7,FALSE)&gt;0,Q197*VLOOKUP($A197,BASE_DADOS!$A:$O,12,0),0),0)</f>
        <v>0</v>
      </c>
    </row>
    <row r="198" spans="1:32" ht="15.75" customHeight="1" x14ac:dyDescent="0.25">
      <c r="A198" s="69" t="str">
        <f t="shared" si="4"/>
        <v>SC5_BLUMENAUSERIE DE DOMINGO</v>
      </c>
      <c r="B198" s="10" t="s">
        <v>89</v>
      </c>
      <c r="C198" s="24" t="s">
        <v>77</v>
      </c>
      <c r="D198" s="20">
        <v>0.45882352941176469</v>
      </c>
      <c r="E198" s="20">
        <v>0.54117647058823526</v>
      </c>
      <c r="F198" s="20">
        <v>4.7058823529411764E-2</v>
      </c>
      <c r="G198" s="20">
        <v>0.13725490196078433</v>
      </c>
      <c r="H198" s="20">
        <v>0.16078431372549021</v>
      </c>
      <c r="I198" s="20">
        <v>0.18823529411764706</v>
      </c>
      <c r="J198" s="20">
        <v>0.2196078431372549</v>
      </c>
      <c r="K198" s="20">
        <v>0.24705882352941178</v>
      </c>
      <c r="L198" s="20">
        <v>0.25490196078431371</v>
      </c>
      <c r="M198" s="20">
        <v>0.41960784313725491</v>
      </c>
      <c r="N198" s="20">
        <v>0.32549019607843138</v>
      </c>
      <c r="O198" s="20">
        <v>0.36756756756756759</v>
      </c>
      <c r="P198" s="20">
        <v>0.40540540540540543</v>
      </c>
      <c r="Q198" s="20">
        <v>0.22702702702702704</v>
      </c>
      <c r="R198" s="10"/>
      <c r="S198" s="73">
        <f>IFERROR(IF(VLOOKUP($A198,#REF!,7,FALSE)&gt;0,D198*VLOOKUP($A198,BASE_DADOS!$A:$O,12,0),0),0)</f>
        <v>0</v>
      </c>
      <c r="T198" s="73">
        <f>IFERROR(IF(VLOOKUP($A198,#REF!,7,FALSE)&gt;0,E198*VLOOKUP($A198,BASE_DADOS!$A:$O,12,0),0),0)</f>
        <v>0</v>
      </c>
      <c r="U198" s="73">
        <f>IFERROR(IF(VLOOKUP($A198,#REF!,7,FALSE)&gt;0,F198*VLOOKUP($A198,BASE_DADOS!$A:$O,12,0),0),0)</f>
        <v>0</v>
      </c>
      <c r="V198" s="73">
        <f>IFERROR(IF(VLOOKUP($A198,#REF!,7,FALSE)&gt;0,G198*VLOOKUP($A198,BASE_DADOS!$A:$O,12,0),0),0)</f>
        <v>0</v>
      </c>
      <c r="W198" s="73">
        <f>IFERROR(IF(VLOOKUP($A198,#REF!,7,FALSE)&gt;0,H198*VLOOKUP($A198,BASE_DADOS!$A:$O,12,0),0),0)</f>
        <v>0</v>
      </c>
      <c r="X198" s="73">
        <f>IFERROR(IF(VLOOKUP($A198,#REF!,7,FALSE)&gt;0,I198*VLOOKUP($A198,BASE_DADOS!$A:$O,12,0),0),0)</f>
        <v>0</v>
      </c>
      <c r="Y198" s="73">
        <f>IFERROR(IF(VLOOKUP($A198,#REF!,7,FALSE)&gt;0,J198*VLOOKUP($A198,BASE_DADOS!$A:$O,12,0),0),0)</f>
        <v>0</v>
      </c>
      <c r="Z198" s="73">
        <f>IFERROR(IF(VLOOKUP($A198,#REF!,7,FALSE)&gt;0,K198*VLOOKUP($A198,BASE_DADOS!$A:$O,12,0),0),0)</f>
        <v>0</v>
      </c>
      <c r="AA198" s="73">
        <f>IFERROR(IF(VLOOKUP($A198,#REF!,7,FALSE)&gt;0,L198*VLOOKUP($A198,BASE_DADOS!$A:$O,12,0),0),0)</f>
        <v>0</v>
      </c>
      <c r="AB198" s="73">
        <f>IFERROR(IF(VLOOKUP($A198,#REF!,7,FALSE)&gt;0,M198*VLOOKUP($A198,BASE_DADOS!$A:$O,12,0),0),0)</f>
        <v>0</v>
      </c>
      <c r="AC198" s="73">
        <f>IFERROR(IF(VLOOKUP($A198,#REF!,7,FALSE)&gt;0,N198*VLOOKUP($A198,BASE_DADOS!$A:$O,12,0),0),0)</f>
        <v>0</v>
      </c>
      <c r="AD198" s="73">
        <f>IFERROR(IF(VLOOKUP($A198,#REF!,7,FALSE)&gt;0,O198*VLOOKUP($A198,BASE_DADOS!$A:$O,12,0),0),0)</f>
        <v>0</v>
      </c>
      <c r="AE198" s="73">
        <f>IFERROR(IF(VLOOKUP($A198,#REF!,7,FALSE)&gt;0,P198*VLOOKUP($A198,BASE_DADOS!$A:$O,12,0),0),0)</f>
        <v>0</v>
      </c>
      <c r="AF198" s="73">
        <f>IFERROR(IF(VLOOKUP($A198,#REF!,7,FALSE)&gt;0,Q198*VLOOKUP($A198,BASE_DADOS!$A:$O,12,0),0),0)</f>
        <v>0</v>
      </c>
    </row>
    <row r="199" spans="1:32" ht="15.75" customHeight="1" x14ac:dyDescent="0.25">
      <c r="A199" s="69" t="str">
        <f t="shared" si="4"/>
        <v>SC5_BLUMENAUABERTURA / 12H00</v>
      </c>
      <c r="B199" s="10" t="s">
        <v>89</v>
      </c>
      <c r="C199" s="24" t="s">
        <v>79</v>
      </c>
      <c r="D199" s="20">
        <v>0.50900000000000001</v>
      </c>
      <c r="E199" s="20">
        <v>0.49099999999999999</v>
      </c>
      <c r="F199" s="20">
        <v>3.5999999999999997E-2</v>
      </c>
      <c r="G199" s="20">
        <v>0.126</v>
      </c>
      <c r="H199" s="20">
        <v>0.191</v>
      </c>
      <c r="I199" s="20">
        <v>0.214</v>
      </c>
      <c r="J199" s="20">
        <v>0.184</v>
      </c>
      <c r="K199" s="20">
        <v>0.249</v>
      </c>
      <c r="L199" s="20">
        <v>0.30599999999999999</v>
      </c>
      <c r="M199" s="20">
        <v>0.43</v>
      </c>
      <c r="N199" s="20">
        <v>0.26300000000000001</v>
      </c>
      <c r="O199" s="20">
        <v>0.45300000000000001</v>
      </c>
      <c r="P199" s="20">
        <v>0.34699999999999998</v>
      </c>
      <c r="Q199" s="20">
        <v>0.2</v>
      </c>
      <c r="R199" s="10"/>
      <c r="S199" s="73">
        <f>IFERROR(IF(VLOOKUP($A199,#REF!,7,FALSE)&gt;0,D199*VLOOKUP($A199,BASE_DADOS!$A:$O,12,0),0),0)</f>
        <v>0</v>
      </c>
      <c r="T199" s="73">
        <f>IFERROR(IF(VLOOKUP($A199,#REF!,7,FALSE)&gt;0,E199*VLOOKUP($A199,BASE_DADOS!$A:$O,12,0),0),0)</f>
        <v>0</v>
      </c>
      <c r="U199" s="73">
        <f>IFERROR(IF(VLOOKUP($A199,#REF!,7,FALSE)&gt;0,F199*VLOOKUP($A199,BASE_DADOS!$A:$O,12,0),0),0)</f>
        <v>0</v>
      </c>
      <c r="V199" s="73">
        <f>IFERROR(IF(VLOOKUP($A199,#REF!,7,FALSE)&gt;0,G199*VLOOKUP($A199,BASE_DADOS!$A:$O,12,0),0),0)</f>
        <v>0</v>
      </c>
      <c r="W199" s="73">
        <f>IFERROR(IF(VLOOKUP($A199,#REF!,7,FALSE)&gt;0,H199*VLOOKUP($A199,BASE_DADOS!$A:$O,12,0),0),0)</f>
        <v>0</v>
      </c>
      <c r="X199" s="73">
        <f>IFERROR(IF(VLOOKUP($A199,#REF!,7,FALSE)&gt;0,I199*VLOOKUP($A199,BASE_DADOS!$A:$O,12,0),0),0)</f>
        <v>0</v>
      </c>
      <c r="Y199" s="73">
        <f>IFERROR(IF(VLOOKUP($A199,#REF!,7,FALSE)&gt;0,J199*VLOOKUP($A199,BASE_DADOS!$A:$O,12,0),0),0)</f>
        <v>0</v>
      </c>
      <c r="Z199" s="73">
        <f>IFERROR(IF(VLOOKUP($A199,#REF!,7,FALSE)&gt;0,K199*VLOOKUP($A199,BASE_DADOS!$A:$O,12,0),0),0)</f>
        <v>0</v>
      </c>
      <c r="AA199" s="73">
        <f>IFERROR(IF(VLOOKUP($A199,#REF!,7,FALSE)&gt;0,L199*VLOOKUP($A199,BASE_DADOS!$A:$O,12,0),0),0)</f>
        <v>0</v>
      </c>
      <c r="AB199" s="73">
        <f>IFERROR(IF(VLOOKUP($A199,#REF!,7,FALSE)&gt;0,M199*VLOOKUP($A199,BASE_DADOS!$A:$O,12,0),0),0)</f>
        <v>0</v>
      </c>
      <c r="AC199" s="73">
        <f>IFERROR(IF(VLOOKUP($A199,#REF!,7,FALSE)&gt;0,N199*VLOOKUP($A199,BASE_DADOS!$A:$O,12,0),0),0)</f>
        <v>0</v>
      </c>
      <c r="AD199" s="73">
        <f>IFERROR(IF(VLOOKUP($A199,#REF!,7,FALSE)&gt;0,O199*VLOOKUP($A199,BASE_DADOS!$A:$O,12,0),0),0)</f>
        <v>0</v>
      </c>
      <c r="AE199" s="73">
        <f>IFERROR(IF(VLOOKUP($A199,#REF!,7,FALSE)&gt;0,P199*VLOOKUP($A199,BASE_DADOS!$A:$O,12,0),0),0)</f>
        <v>0</v>
      </c>
      <c r="AF199" s="73">
        <f>IFERROR(IF(VLOOKUP($A199,#REF!,7,FALSE)&gt;0,Q199*VLOOKUP($A199,BASE_DADOS!$A:$O,12,0),0),0)</f>
        <v>0</v>
      </c>
    </row>
    <row r="200" spans="1:32" ht="15.75" customHeight="1" x14ac:dyDescent="0.25">
      <c r="A200" s="69" t="str">
        <f t="shared" si="4"/>
        <v>SC5_BLUMENAU12H00 / 18H00</v>
      </c>
      <c r="B200" s="10" t="s">
        <v>89</v>
      </c>
      <c r="C200" s="24" t="s">
        <v>80</v>
      </c>
      <c r="D200" s="20">
        <v>0.48099999999999998</v>
      </c>
      <c r="E200" s="20">
        <v>0.51900000000000002</v>
      </c>
      <c r="F200" s="20">
        <v>5.6000000000000001E-2</v>
      </c>
      <c r="G200" s="20">
        <v>9.7000000000000003E-2</v>
      </c>
      <c r="H200" s="20">
        <v>0.14699999999999999</v>
      </c>
      <c r="I200" s="20">
        <v>0.222</v>
      </c>
      <c r="J200" s="20">
        <v>0.20399999999999999</v>
      </c>
      <c r="K200" s="20">
        <v>0.27400000000000002</v>
      </c>
      <c r="L200" s="20">
        <v>0.20100000000000001</v>
      </c>
      <c r="M200" s="20">
        <v>0.40200000000000002</v>
      </c>
      <c r="N200" s="20">
        <v>0.39600000000000002</v>
      </c>
      <c r="O200" s="20">
        <v>0.316</v>
      </c>
      <c r="P200" s="20">
        <v>0.42599999999999999</v>
      </c>
      <c r="Q200" s="20">
        <v>0.25700000000000001</v>
      </c>
      <c r="R200" s="10"/>
      <c r="S200" s="73">
        <f>IFERROR(IF(VLOOKUP($A200,#REF!,7,FALSE)&gt;0,D200*VLOOKUP($A200,BASE_DADOS!$A:$O,12,0),0),0)</f>
        <v>0</v>
      </c>
      <c r="T200" s="73">
        <f>IFERROR(IF(VLOOKUP($A200,#REF!,7,FALSE)&gt;0,E200*VLOOKUP($A200,BASE_DADOS!$A:$O,12,0),0),0)</f>
        <v>0</v>
      </c>
      <c r="U200" s="73">
        <f>IFERROR(IF(VLOOKUP($A200,#REF!,7,FALSE)&gt;0,F200*VLOOKUP($A200,BASE_DADOS!$A:$O,12,0),0),0)</f>
        <v>0</v>
      </c>
      <c r="V200" s="73">
        <f>IFERROR(IF(VLOOKUP($A200,#REF!,7,FALSE)&gt;0,G200*VLOOKUP($A200,BASE_DADOS!$A:$O,12,0),0),0)</f>
        <v>0</v>
      </c>
      <c r="W200" s="73">
        <f>IFERROR(IF(VLOOKUP($A200,#REF!,7,FALSE)&gt;0,H200*VLOOKUP($A200,BASE_DADOS!$A:$O,12,0),0),0)</f>
        <v>0</v>
      </c>
      <c r="X200" s="73">
        <f>IFERROR(IF(VLOOKUP($A200,#REF!,7,FALSE)&gt;0,I200*VLOOKUP($A200,BASE_DADOS!$A:$O,12,0),0),0)</f>
        <v>0</v>
      </c>
      <c r="Y200" s="73">
        <f>IFERROR(IF(VLOOKUP($A200,#REF!,7,FALSE)&gt;0,J200*VLOOKUP($A200,BASE_DADOS!$A:$O,12,0),0),0)</f>
        <v>0</v>
      </c>
      <c r="Z200" s="73">
        <f>IFERROR(IF(VLOOKUP($A200,#REF!,7,FALSE)&gt;0,K200*VLOOKUP($A200,BASE_DADOS!$A:$O,12,0),0),0)</f>
        <v>0</v>
      </c>
      <c r="AA200" s="73">
        <f>IFERROR(IF(VLOOKUP($A200,#REF!,7,FALSE)&gt;0,L200*VLOOKUP($A200,BASE_DADOS!$A:$O,12,0),0),0)</f>
        <v>0</v>
      </c>
      <c r="AB200" s="73">
        <f>IFERROR(IF(VLOOKUP($A200,#REF!,7,FALSE)&gt;0,M200*VLOOKUP($A200,BASE_DADOS!$A:$O,12,0),0),0)</f>
        <v>0</v>
      </c>
      <c r="AC200" s="73">
        <f>IFERROR(IF(VLOOKUP($A200,#REF!,7,FALSE)&gt;0,N200*VLOOKUP($A200,BASE_DADOS!$A:$O,12,0),0),0)</f>
        <v>0</v>
      </c>
      <c r="AD200" s="73">
        <f>IFERROR(IF(VLOOKUP($A200,#REF!,7,FALSE)&gt;0,O200*VLOOKUP($A200,BASE_DADOS!$A:$O,12,0),0),0)</f>
        <v>0</v>
      </c>
      <c r="AE200" s="73">
        <f>IFERROR(IF(VLOOKUP($A200,#REF!,7,FALSE)&gt;0,P200*VLOOKUP($A200,BASE_DADOS!$A:$O,12,0),0),0)</f>
        <v>0</v>
      </c>
      <c r="AF200" s="73">
        <f>IFERROR(IF(VLOOKUP($A200,#REF!,7,FALSE)&gt;0,Q200*VLOOKUP($A200,BASE_DADOS!$A:$O,12,0),0),0)</f>
        <v>0</v>
      </c>
    </row>
    <row r="201" spans="1:32" ht="15.75" customHeight="1" x14ac:dyDescent="0.25">
      <c r="A201" s="69" t="str">
        <f t="shared" si="4"/>
        <v>SC5_BLUMENAU18H00 / ENCERRAMENTO</v>
      </c>
      <c r="B201" s="10" t="s">
        <v>89</v>
      </c>
      <c r="C201" s="24" t="s">
        <v>81</v>
      </c>
      <c r="D201" s="20">
        <v>0.51400000000000001</v>
      </c>
      <c r="E201" s="20">
        <v>0.48599999999999999</v>
      </c>
      <c r="F201" s="20">
        <v>9.2999999999999999E-2</v>
      </c>
      <c r="G201" s="20">
        <v>0.112</v>
      </c>
      <c r="H201" s="20">
        <v>0.16200000000000001</v>
      </c>
      <c r="I201" s="20">
        <v>0.161</v>
      </c>
      <c r="J201" s="20">
        <v>0.214</v>
      </c>
      <c r="K201" s="20">
        <v>0.25800000000000001</v>
      </c>
      <c r="L201" s="20">
        <v>0.35099999999999998</v>
      </c>
      <c r="M201" s="20">
        <v>0.376</v>
      </c>
      <c r="N201" s="20">
        <v>0.27300000000000002</v>
      </c>
      <c r="O201" s="20">
        <v>0.34499999999999997</v>
      </c>
      <c r="P201" s="20">
        <v>0.35199999999999998</v>
      </c>
      <c r="Q201" s="20">
        <v>0.30299999999999999</v>
      </c>
      <c r="S201" s="73">
        <f>IFERROR(IF(VLOOKUP($A201,#REF!,7,FALSE)&gt;0,D201*VLOOKUP($A201,BASE_DADOS!$A:$O,12,0),0),0)</f>
        <v>0</v>
      </c>
      <c r="T201" s="73">
        <f>IFERROR(IF(VLOOKUP($A201,#REF!,7,FALSE)&gt;0,E201*VLOOKUP($A201,BASE_DADOS!$A:$O,12,0),0),0)</f>
        <v>0</v>
      </c>
      <c r="U201" s="73">
        <f>IFERROR(IF(VLOOKUP($A201,#REF!,7,FALSE)&gt;0,F201*VLOOKUP($A201,BASE_DADOS!$A:$O,12,0),0),0)</f>
        <v>0</v>
      </c>
      <c r="V201" s="73">
        <f>IFERROR(IF(VLOOKUP($A201,#REF!,7,FALSE)&gt;0,G201*VLOOKUP($A201,BASE_DADOS!$A:$O,12,0),0),0)</f>
        <v>0</v>
      </c>
      <c r="W201" s="73">
        <f>IFERROR(IF(VLOOKUP($A201,#REF!,7,FALSE)&gt;0,H201*VLOOKUP($A201,BASE_DADOS!$A:$O,12,0),0),0)</f>
        <v>0</v>
      </c>
      <c r="X201" s="73">
        <f>IFERROR(IF(VLOOKUP($A201,#REF!,7,FALSE)&gt;0,I201*VLOOKUP($A201,BASE_DADOS!$A:$O,12,0),0),0)</f>
        <v>0</v>
      </c>
      <c r="Y201" s="73">
        <f>IFERROR(IF(VLOOKUP($A201,#REF!,7,FALSE)&gt;0,J201*VLOOKUP($A201,BASE_DADOS!$A:$O,12,0),0),0)</f>
        <v>0</v>
      </c>
      <c r="Z201" s="73">
        <f>IFERROR(IF(VLOOKUP($A201,#REF!,7,FALSE)&gt;0,K201*VLOOKUP($A201,BASE_DADOS!$A:$O,12,0),0),0)</f>
        <v>0</v>
      </c>
      <c r="AA201" s="73">
        <f>IFERROR(IF(VLOOKUP($A201,#REF!,7,FALSE)&gt;0,L201*VLOOKUP($A201,BASE_DADOS!$A:$O,12,0),0),0)</f>
        <v>0</v>
      </c>
      <c r="AB201" s="73">
        <f>IFERROR(IF(VLOOKUP($A201,#REF!,7,FALSE)&gt;0,M201*VLOOKUP($A201,BASE_DADOS!$A:$O,12,0),0),0)</f>
        <v>0</v>
      </c>
      <c r="AC201" s="73">
        <f>IFERROR(IF(VLOOKUP($A201,#REF!,7,FALSE)&gt;0,N201*VLOOKUP($A201,BASE_DADOS!$A:$O,12,0),0),0)</f>
        <v>0</v>
      </c>
      <c r="AD201" s="73">
        <f>IFERROR(IF(VLOOKUP($A201,#REF!,7,FALSE)&gt;0,O201*VLOOKUP($A201,BASE_DADOS!$A:$O,12,0),0),0)</f>
        <v>0</v>
      </c>
      <c r="AE201" s="73">
        <f>IFERROR(IF(VLOOKUP($A201,#REF!,7,FALSE)&gt;0,P201*VLOOKUP($A201,BASE_DADOS!$A:$O,12,0),0),0)</f>
        <v>0</v>
      </c>
      <c r="AF201" s="73">
        <f>IFERROR(IF(VLOOKUP($A201,#REF!,7,FALSE)&gt;0,Q201*VLOOKUP($A201,BASE_DADOS!$A:$O,12,0),0),0)</f>
        <v>0</v>
      </c>
    </row>
    <row r="202" spans="1:32" ht="15.75" customHeight="1" x14ac:dyDescent="0.25">
      <c r="A202" s="69" t="str">
        <f t="shared" si="4"/>
        <v>SC5_BLUMENAUABERTURA / ENCERRAMENTO</v>
      </c>
      <c r="B202" s="10" t="s">
        <v>89</v>
      </c>
      <c r="C202" s="24" t="s">
        <v>82</v>
      </c>
      <c r="D202" s="20">
        <v>0.503</v>
      </c>
      <c r="E202" s="20">
        <v>0.497</v>
      </c>
      <c r="F202" s="20">
        <v>6.6000000000000003E-2</v>
      </c>
      <c r="G202" s="20">
        <v>0.11700000000000001</v>
      </c>
      <c r="H202" s="20">
        <v>0.16800000000000001</v>
      </c>
      <c r="I202" s="20">
        <v>0.192</v>
      </c>
      <c r="J202" s="20">
        <v>0.19800000000000001</v>
      </c>
      <c r="K202" s="20">
        <v>0.25900000000000001</v>
      </c>
      <c r="L202" s="20">
        <v>0.29699999999999999</v>
      </c>
      <c r="M202" s="20">
        <v>0.39800000000000002</v>
      </c>
      <c r="N202" s="20">
        <v>0.30599999999999999</v>
      </c>
      <c r="O202" s="20">
        <v>0.374</v>
      </c>
      <c r="P202" s="20">
        <v>0.374</v>
      </c>
      <c r="Q202" s="20">
        <v>0.252</v>
      </c>
      <c r="S202" s="73">
        <f>IFERROR(IF(VLOOKUP($A202,#REF!,7,FALSE)&gt;0,D202*VLOOKUP($A202,BASE_DADOS!$A:$O,12,0),0),0)</f>
        <v>0</v>
      </c>
      <c r="T202" s="73">
        <f>IFERROR(IF(VLOOKUP($A202,#REF!,7,FALSE)&gt;0,E202*VLOOKUP($A202,BASE_DADOS!$A:$O,12,0),0),0)</f>
        <v>0</v>
      </c>
      <c r="U202" s="73">
        <f>IFERROR(IF(VLOOKUP($A202,#REF!,7,FALSE)&gt;0,F202*VLOOKUP($A202,BASE_DADOS!$A:$O,12,0),0),0)</f>
        <v>0</v>
      </c>
      <c r="V202" s="73">
        <f>IFERROR(IF(VLOOKUP($A202,#REF!,7,FALSE)&gt;0,G202*VLOOKUP($A202,BASE_DADOS!$A:$O,12,0),0),0)</f>
        <v>0</v>
      </c>
      <c r="W202" s="73">
        <f>IFERROR(IF(VLOOKUP($A202,#REF!,7,FALSE)&gt;0,H202*VLOOKUP($A202,BASE_DADOS!$A:$O,12,0),0),0)</f>
        <v>0</v>
      </c>
      <c r="X202" s="73">
        <f>IFERROR(IF(VLOOKUP($A202,#REF!,7,FALSE)&gt;0,I202*VLOOKUP($A202,BASE_DADOS!$A:$O,12,0),0),0)</f>
        <v>0</v>
      </c>
      <c r="Y202" s="73">
        <f>IFERROR(IF(VLOOKUP($A202,#REF!,7,FALSE)&gt;0,J202*VLOOKUP($A202,BASE_DADOS!$A:$O,12,0),0),0)</f>
        <v>0</v>
      </c>
      <c r="Z202" s="73">
        <f>IFERROR(IF(VLOOKUP($A202,#REF!,7,FALSE)&gt;0,K202*VLOOKUP($A202,BASE_DADOS!$A:$O,12,0),0),0)</f>
        <v>0</v>
      </c>
      <c r="AA202" s="73">
        <f>IFERROR(IF(VLOOKUP($A202,#REF!,7,FALSE)&gt;0,L202*VLOOKUP($A202,BASE_DADOS!$A:$O,12,0),0),0)</f>
        <v>0</v>
      </c>
      <c r="AB202" s="73">
        <f>IFERROR(IF(VLOOKUP($A202,#REF!,7,FALSE)&gt;0,M202*VLOOKUP($A202,BASE_DADOS!$A:$O,12,0),0),0)</f>
        <v>0</v>
      </c>
      <c r="AC202" s="73">
        <f>IFERROR(IF(VLOOKUP($A202,#REF!,7,FALSE)&gt;0,N202*VLOOKUP($A202,BASE_DADOS!$A:$O,12,0),0),0)</f>
        <v>0</v>
      </c>
      <c r="AD202" s="73">
        <f>IFERROR(IF(VLOOKUP($A202,#REF!,7,FALSE)&gt;0,O202*VLOOKUP($A202,BASE_DADOS!$A:$O,12,0),0),0)</f>
        <v>0</v>
      </c>
      <c r="AE202" s="73">
        <f>IFERROR(IF(VLOOKUP($A202,#REF!,7,FALSE)&gt;0,P202*VLOOKUP($A202,BASE_DADOS!$A:$O,12,0),0),0)</f>
        <v>0</v>
      </c>
      <c r="AF202" s="73">
        <f>IFERROR(IF(VLOOKUP($A202,#REF!,7,FALSE)&gt;0,Q202*VLOOKUP($A202,BASE_DADOS!$A:$O,12,0),0),0)</f>
        <v>0</v>
      </c>
    </row>
    <row r="203" spans="1:32" ht="15.75" customHeight="1" x14ac:dyDescent="0.25">
      <c r="A203" s="10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</row>
    <row r="204" spans="1:32" ht="15.75" customHeight="1" x14ac:dyDescent="0.25">
      <c r="A204" s="10"/>
      <c r="C204" s="79" t="s">
        <v>99</v>
      </c>
      <c r="D204" s="80" t="s">
        <v>100</v>
      </c>
      <c r="E204" s="80" t="s">
        <v>101</v>
      </c>
      <c r="F204" s="80" t="s">
        <v>118</v>
      </c>
      <c r="G204" s="80" t="s">
        <v>103</v>
      </c>
      <c r="H204" s="80" t="s">
        <v>104</v>
      </c>
      <c r="I204" s="80" t="s">
        <v>105</v>
      </c>
      <c r="J204" s="80" t="s">
        <v>106</v>
      </c>
      <c r="K204" s="80" t="s">
        <v>107</v>
      </c>
      <c r="L204" s="80" t="s">
        <v>108</v>
      </c>
      <c r="M204" s="80" t="s">
        <v>109</v>
      </c>
      <c r="N204" s="80" t="s">
        <v>110</v>
      </c>
      <c r="O204" s="80" t="s">
        <v>111</v>
      </c>
      <c r="P204" s="80" t="s">
        <v>112</v>
      </c>
      <c r="Q204" s="80" t="s">
        <v>113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</row>
    <row r="205" spans="1:32" ht="15.75" customHeight="1" x14ac:dyDescent="0.25">
      <c r="A205" s="69" t="str">
        <f t="shared" ref="A205:A244" si="5">B205&amp;C205</f>
        <v>SC6_OESTESC NO AR</v>
      </c>
      <c r="B205" s="10" t="s">
        <v>90</v>
      </c>
      <c r="C205" s="24" t="s">
        <v>16</v>
      </c>
      <c r="D205" s="20">
        <v>0.47599999999999998</v>
      </c>
      <c r="E205" s="20">
        <v>0.52400000000000002</v>
      </c>
      <c r="F205" s="20">
        <v>9.9000000000000005E-2</v>
      </c>
      <c r="G205" s="20">
        <v>0.159</v>
      </c>
      <c r="H205" s="20">
        <v>0.20799999999999999</v>
      </c>
      <c r="I205" s="20">
        <v>0.17899999999999999</v>
      </c>
      <c r="J205" s="20">
        <v>0.20300000000000001</v>
      </c>
      <c r="K205" s="20">
        <v>0.152</v>
      </c>
      <c r="L205" s="20">
        <v>0.36</v>
      </c>
      <c r="M205" s="20">
        <v>0.40400000000000003</v>
      </c>
      <c r="N205" s="20">
        <v>0.23499999999999999</v>
      </c>
      <c r="O205" s="20">
        <v>0.34100000000000003</v>
      </c>
      <c r="P205" s="20">
        <v>0.35</v>
      </c>
      <c r="Q205" s="20">
        <v>0.309</v>
      </c>
      <c r="S205" s="73">
        <f>IFERROR(IF(VLOOKUP($A205,#REF!,7,FALSE)&gt;0,D205*VLOOKUP($A205,BASE_DADOS!$A:$O,12,0),0),0)</f>
        <v>0</v>
      </c>
      <c r="T205" s="73">
        <f>IFERROR(IF(VLOOKUP($A205,#REF!,7,FALSE)&gt;0,E205*VLOOKUP($A205,BASE_DADOS!$A:$O,12,0),0),0)</f>
        <v>0</v>
      </c>
      <c r="U205" s="73">
        <f>IFERROR(IF(VLOOKUP($A205,#REF!,7,FALSE)&gt;0,F205*VLOOKUP($A205,BASE_DADOS!$A:$O,12,0),0),0)</f>
        <v>0</v>
      </c>
      <c r="V205" s="73">
        <f>IFERROR(IF(VLOOKUP($A205,#REF!,7,FALSE)&gt;0,G205*VLOOKUP($A205,BASE_DADOS!$A:$O,12,0),0),0)</f>
        <v>0</v>
      </c>
      <c r="W205" s="73">
        <f>IFERROR(IF(VLOOKUP($A205,#REF!,7,FALSE)&gt;0,H205*VLOOKUP($A205,BASE_DADOS!$A:$O,12,0),0),0)</f>
        <v>0</v>
      </c>
      <c r="X205" s="73">
        <f>IFERROR(IF(VLOOKUP($A205,#REF!,7,FALSE)&gt;0,I205*VLOOKUP($A205,BASE_DADOS!$A:$O,12,0),0),0)</f>
        <v>0</v>
      </c>
      <c r="Y205" s="73">
        <f>IFERROR(IF(VLOOKUP($A205,#REF!,7,FALSE)&gt;0,J205*VLOOKUP($A205,BASE_DADOS!$A:$O,12,0),0),0)</f>
        <v>0</v>
      </c>
      <c r="Z205" s="73">
        <f>IFERROR(IF(VLOOKUP($A205,#REF!,7,FALSE)&gt;0,K205*VLOOKUP($A205,BASE_DADOS!$A:$O,12,0),0),0)</f>
        <v>0</v>
      </c>
      <c r="AA205" s="73">
        <f>IFERROR(IF(VLOOKUP($A205,#REF!,7,FALSE)&gt;0,L205*VLOOKUP($A205,BASE_DADOS!$A:$O,12,0),0),0)</f>
        <v>0</v>
      </c>
      <c r="AB205" s="73">
        <f>IFERROR(IF(VLOOKUP($A205,#REF!,7,FALSE)&gt;0,M205*VLOOKUP($A205,BASE_DADOS!$A:$O,12,0),0),0)</f>
        <v>0</v>
      </c>
      <c r="AC205" s="73">
        <f>IFERROR(IF(VLOOKUP($A205,#REF!,7,FALSE)&gt;0,N205*VLOOKUP($A205,BASE_DADOS!$A:$O,12,0),0),0)</f>
        <v>0</v>
      </c>
      <c r="AD205" s="73">
        <f>IFERROR(IF(VLOOKUP($A205,#REF!,7,FALSE)&gt;0,O205*VLOOKUP($A205,BASE_DADOS!$A:$O,12,0),0),0)</f>
        <v>0</v>
      </c>
      <c r="AE205" s="73">
        <f>IFERROR(IF(VLOOKUP($A205,#REF!,7,FALSE)&gt;0,P205*VLOOKUP($A205,BASE_DADOS!$A:$O,12,0),0),0)</f>
        <v>0</v>
      </c>
      <c r="AF205" s="73">
        <f>IFERROR(IF(VLOOKUP($A205,#REF!,7,FALSE)&gt;0,Q205*VLOOKUP($A205,BASE_DADOS!$A:$O,12,0),0),0)</f>
        <v>0</v>
      </c>
    </row>
    <row r="206" spans="1:32" ht="15.75" customHeight="1" x14ac:dyDescent="0.25">
      <c r="A206" s="69" t="str">
        <f t="shared" si="5"/>
        <v>SC6_OESTEFALA BRASIL</v>
      </c>
      <c r="B206" s="10" t="s">
        <v>90</v>
      </c>
      <c r="C206" s="24" t="s">
        <v>19</v>
      </c>
      <c r="D206" s="20">
        <v>0.39100000000000001</v>
      </c>
      <c r="E206" s="20">
        <v>0.60899999999999999</v>
      </c>
      <c r="F206" s="20">
        <v>5.1999999999999998E-2</v>
      </c>
      <c r="G206" s="20">
        <v>0.30199999999999999</v>
      </c>
      <c r="H206" s="20">
        <v>0.22800000000000001</v>
      </c>
      <c r="I206" s="20">
        <v>0.20699999999999999</v>
      </c>
      <c r="J206" s="20">
        <v>0.129</v>
      </c>
      <c r="K206" s="20">
        <v>8.2000000000000003E-2</v>
      </c>
      <c r="L206" s="20">
        <v>0.40699999999999997</v>
      </c>
      <c r="M206" s="20">
        <v>0.34100000000000003</v>
      </c>
      <c r="N206" s="20">
        <v>0.251</v>
      </c>
      <c r="O206" s="20">
        <v>0.48299999999999998</v>
      </c>
      <c r="P206" s="20">
        <v>0.30499999999999999</v>
      </c>
      <c r="Q206" s="20">
        <v>0.21199999999999999</v>
      </c>
      <c r="S206" s="73">
        <f>IFERROR(IF(VLOOKUP($A206,#REF!,7,FALSE)&gt;0,D206*VLOOKUP($A206,BASE_DADOS!$A:$O,12,0),0),0)</f>
        <v>0</v>
      </c>
      <c r="T206" s="73">
        <f>IFERROR(IF(VLOOKUP($A206,#REF!,7,FALSE)&gt;0,E206*VLOOKUP($A206,BASE_DADOS!$A:$O,12,0),0),0)</f>
        <v>0</v>
      </c>
      <c r="U206" s="73">
        <f>IFERROR(IF(VLOOKUP($A206,#REF!,7,FALSE)&gt;0,F206*VLOOKUP($A206,BASE_DADOS!$A:$O,12,0),0),0)</f>
        <v>0</v>
      </c>
      <c r="V206" s="73">
        <f>IFERROR(IF(VLOOKUP($A206,#REF!,7,FALSE)&gt;0,G206*VLOOKUP($A206,BASE_DADOS!$A:$O,12,0),0),0)</f>
        <v>0</v>
      </c>
      <c r="W206" s="73">
        <f>IFERROR(IF(VLOOKUP($A206,#REF!,7,FALSE)&gt;0,H206*VLOOKUP($A206,BASE_DADOS!$A:$O,12,0),0),0)</f>
        <v>0</v>
      </c>
      <c r="X206" s="73">
        <f>IFERROR(IF(VLOOKUP($A206,#REF!,7,FALSE)&gt;0,I206*VLOOKUP($A206,BASE_DADOS!$A:$O,12,0),0),0)</f>
        <v>0</v>
      </c>
      <c r="Y206" s="73">
        <f>IFERROR(IF(VLOOKUP($A206,#REF!,7,FALSE)&gt;0,J206*VLOOKUP($A206,BASE_DADOS!$A:$O,12,0),0),0)</f>
        <v>0</v>
      </c>
      <c r="Z206" s="73">
        <f>IFERROR(IF(VLOOKUP($A206,#REF!,7,FALSE)&gt;0,K206*VLOOKUP($A206,BASE_DADOS!$A:$O,12,0),0),0)</f>
        <v>0</v>
      </c>
      <c r="AA206" s="73">
        <f>IFERROR(IF(VLOOKUP($A206,#REF!,7,FALSE)&gt;0,L206*VLOOKUP($A206,BASE_DADOS!$A:$O,12,0),0),0)</f>
        <v>0</v>
      </c>
      <c r="AB206" s="73">
        <f>IFERROR(IF(VLOOKUP($A206,#REF!,7,FALSE)&gt;0,M206*VLOOKUP($A206,BASE_DADOS!$A:$O,12,0),0),0)</f>
        <v>0</v>
      </c>
      <c r="AC206" s="73">
        <f>IFERROR(IF(VLOOKUP($A206,#REF!,7,FALSE)&gt;0,N206*VLOOKUP($A206,BASE_DADOS!$A:$O,12,0),0),0)</f>
        <v>0</v>
      </c>
      <c r="AD206" s="73">
        <f>IFERROR(IF(VLOOKUP($A206,#REF!,7,FALSE)&gt;0,O206*VLOOKUP($A206,BASE_DADOS!$A:$O,12,0),0),0)</f>
        <v>0</v>
      </c>
      <c r="AE206" s="73">
        <f>IFERROR(IF(VLOOKUP($A206,#REF!,7,FALSE)&gt;0,P206*VLOOKUP($A206,BASE_DADOS!$A:$O,12,0),0),0)</f>
        <v>0</v>
      </c>
      <c r="AF206" s="73">
        <f>IFERROR(IF(VLOOKUP($A206,#REF!,7,FALSE)&gt;0,Q206*VLOOKUP($A206,BASE_DADOS!$A:$O,12,0),0),0)</f>
        <v>0</v>
      </c>
    </row>
    <row r="207" spans="1:32" ht="15.75" customHeight="1" x14ac:dyDescent="0.25">
      <c r="A207" s="69" t="str">
        <f t="shared" si="5"/>
        <v>SC6_OESTEHOJE EM DIA</v>
      </c>
      <c r="B207" s="10" t="s">
        <v>90</v>
      </c>
      <c r="C207" s="24" t="s">
        <v>21</v>
      </c>
      <c r="D207" s="20">
        <v>0.40300000000000002</v>
      </c>
      <c r="E207" s="20">
        <v>0.59699999999999998</v>
      </c>
      <c r="F207" s="20">
        <v>8.5999999999999993E-2</v>
      </c>
      <c r="G207" s="20">
        <v>0.114</v>
      </c>
      <c r="H207" s="20">
        <v>0.22900000000000001</v>
      </c>
      <c r="I207" s="20">
        <v>0.16600000000000001</v>
      </c>
      <c r="J207" s="20">
        <v>0.161</v>
      </c>
      <c r="K207" s="20">
        <v>0.24399999999999999</v>
      </c>
      <c r="L207" s="20">
        <v>0.254</v>
      </c>
      <c r="M207" s="20">
        <v>0.42599999999999999</v>
      </c>
      <c r="N207" s="20">
        <v>0.32</v>
      </c>
      <c r="O207" s="20">
        <v>0.53600000000000003</v>
      </c>
      <c r="P207" s="20">
        <v>0.35199999999999998</v>
      </c>
      <c r="Q207" s="20">
        <v>0.112</v>
      </c>
      <c r="S207" s="73">
        <f>IFERROR(IF(VLOOKUP($A207,#REF!,7,FALSE)&gt;0,D207*VLOOKUP($A207,BASE_DADOS!$A:$O,12,0),0),0)</f>
        <v>0</v>
      </c>
      <c r="T207" s="73">
        <f>IFERROR(IF(VLOOKUP($A207,#REF!,7,FALSE)&gt;0,E207*VLOOKUP($A207,BASE_DADOS!$A:$O,12,0),0),0)</f>
        <v>0</v>
      </c>
      <c r="U207" s="73">
        <f>IFERROR(IF(VLOOKUP($A207,#REF!,7,FALSE)&gt;0,F207*VLOOKUP($A207,BASE_DADOS!$A:$O,12,0),0),0)</f>
        <v>0</v>
      </c>
      <c r="V207" s="73">
        <f>IFERROR(IF(VLOOKUP($A207,#REF!,7,FALSE)&gt;0,G207*VLOOKUP($A207,BASE_DADOS!$A:$O,12,0),0),0)</f>
        <v>0</v>
      </c>
      <c r="W207" s="73">
        <f>IFERROR(IF(VLOOKUP($A207,#REF!,7,FALSE)&gt;0,H207*VLOOKUP($A207,BASE_DADOS!$A:$O,12,0),0),0)</f>
        <v>0</v>
      </c>
      <c r="X207" s="73">
        <f>IFERROR(IF(VLOOKUP($A207,#REF!,7,FALSE)&gt;0,I207*VLOOKUP($A207,BASE_DADOS!$A:$O,12,0),0),0)</f>
        <v>0</v>
      </c>
      <c r="Y207" s="73">
        <f>IFERROR(IF(VLOOKUP($A207,#REF!,7,FALSE)&gt;0,J207*VLOOKUP($A207,BASE_DADOS!$A:$O,12,0),0),0)</f>
        <v>0</v>
      </c>
      <c r="Z207" s="73">
        <f>IFERROR(IF(VLOOKUP($A207,#REF!,7,FALSE)&gt;0,K207*VLOOKUP($A207,BASE_DADOS!$A:$O,12,0),0),0)</f>
        <v>0</v>
      </c>
      <c r="AA207" s="73">
        <f>IFERROR(IF(VLOOKUP($A207,#REF!,7,FALSE)&gt;0,L207*VLOOKUP($A207,BASE_DADOS!$A:$O,12,0),0),0)</f>
        <v>0</v>
      </c>
      <c r="AB207" s="73">
        <f>IFERROR(IF(VLOOKUP($A207,#REF!,7,FALSE)&gt;0,M207*VLOOKUP($A207,BASE_DADOS!$A:$O,12,0),0),0)</f>
        <v>0</v>
      </c>
      <c r="AC207" s="73">
        <f>IFERROR(IF(VLOOKUP($A207,#REF!,7,FALSE)&gt;0,N207*VLOOKUP($A207,BASE_DADOS!$A:$O,12,0),0),0)</f>
        <v>0</v>
      </c>
      <c r="AD207" s="73">
        <f>IFERROR(IF(VLOOKUP($A207,#REF!,7,FALSE)&gt;0,O207*VLOOKUP($A207,BASE_DADOS!$A:$O,12,0),0),0)</f>
        <v>0</v>
      </c>
      <c r="AE207" s="73">
        <f>IFERROR(IF(VLOOKUP($A207,#REF!,7,FALSE)&gt;0,P207*VLOOKUP($A207,BASE_DADOS!$A:$O,12,0),0),0)</f>
        <v>0</v>
      </c>
      <c r="AF207" s="73">
        <f>IFERROR(IF(VLOOKUP($A207,#REF!,7,FALSE)&gt;0,Q207*VLOOKUP($A207,BASE_DADOS!$A:$O,12,0),0),0)</f>
        <v>0</v>
      </c>
    </row>
    <row r="208" spans="1:32" ht="15.75" customHeight="1" x14ac:dyDescent="0.25">
      <c r="A208" s="69" t="str">
        <f t="shared" si="5"/>
        <v>SC6_OESTEBALANÇO GERAL SC</v>
      </c>
      <c r="B208" s="10" t="s">
        <v>90</v>
      </c>
      <c r="C208" s="24" t="s">
        <v>23</v>
      </c>
      <c r="D208" s="20">
        <v>0.52100000000000002</v>
      </c>
      <c r="E208" s="20">
        <v>0.47899999999999998</v>
      </c>
      <c r="F208" s="20">
        <v>0.11</v>
      </c>
      <c r="G208" s="20">
        <v>0.156</v>
      </c>
      <c r="H208" s="20">
        <v>0.16</v>
      </c>
      <c r="I208" s="20">
        <v>0.23699999999999999</v>
      </c>
      <c r="J208" s="20">
        <v>0.16</v>
      </c>
      <c r="K208" s="20">
        <v>0.17799999999999999</v>
      </c>
      <c r="L208" s="20">
        <v>0.32900000000000001</v>
      </c>
      <c r="M208" s="20">
        <v>0.48</v>
      </c>
      <c r="N208" s="20">
        <v>0.191</v>
      </c>
      <c r="O208" s="20">
        <v>0.32200000000000001</v>
      </c>
      <c r="P208" s="20">
        <v>0.32100000000000001</v>
      </c>
      <c r="Q208" s="20">
        <v>0.35699999999999998</v>
      </c>
      <c r="S208" s="73">
        <f>IFERROR(IF(VLOOKUP($A208,#REF!,7,FALSE)&gt;0,D208*VLOOKUP($A208,BASE_DADOS!$A:$O,12,0),0),0)</f>
        <v>0</v>
      </c>
      <c r="T208" s="73">
        <f>IFERROR(IF(VLOOKUP($A208,#REF!,7,FALSE)&gt;0,E208*VLOOKUP($A208,BASE_DADOS!$A:$O,12,0),0),0)</f>
        <v>0</v>
      </c>
      <c r="U208" s="73">
        <f>IFERROR(IF(VLOOKUP($A208,#REF!,7,FALSE)&gt;0,F208*VLOOKUP($A208,BASE_DADOS!$A:$O,12,0),0),0)</f>
        <v>0</v>
      </c>
      <c r="V208" s="73">
        <f>IFERROR(IF(VLOOKUP($A208,#REF!,7,FALSE)&gt;0,G208*VLOOKUP($A208,BASE_DADOS!$A:$O,12,0),0),0)</f>
        <v>0</v>
      </c>
      <c r="W208" s="73">
        <f>IFERROR(IF(VLOOKUP($A208,#REF!,7,FALSE)&gt;0,H208*VLOOKUP($A208,BASE_DADOS!$A:$O,12,0),0),0)</f>
        <v>0</v>
      </c>
      <c r="X208" s="73">
        <f>IFERROR(IF(VLOOKUP($A208,#REF!,7,FALSE)&gt;0,I208*VLOOKUP($A208,BASE_DADOS!$A:$O,12,0),0),0)</f>
        <v>0</v>
      </c>
      <c r="Y208" s="73">
        <f>IFERROR(IF(VLOOKUP($A208,#REF!,7,FALSE)&gt;0,J208*VLOOKUP($A208,BASE_DADOS!$A:$O,12,0),0),0)</f>
        <v>0</v>
      </c>
      <c r="Z208" s="73">
        <f>IFERROR(IF(VLOOKUP($A208,#REF!,7,FALSE)&gt;0,K208*VLOOKUP($A208,BASE_DADOS!$A:$O,12,0),0),0)</f>
        <v>0</v>
      </c>
      <c r="AA208" s="73">
        <f>IFERROR(IF(VLOOKUP($A208,#REF!,7,FALSE)&gt;0,L208*VLOOKUP($A208,BASE_DADOS!$A:$O,12,0),0),0)</f>
        <v>0</v>
      </c>
      <c r="AB208" s="73">
        <f>IFERROR(IF(VLOOKUP($A208,#REF!,7,FALSE)&gt;0,M208*VLOOKUP($A208,BASE_DADOS!$A:$O,12,0),0),0)</f>
        <v>0</v>
      </c>
      <c r="AC208" s="73">
        <f>IFERROR(IF(VLOOKUP($A208,#REF!,7,FALSE)&gt;0,N208*VLOOKUP($A208,BASE_DADOS!$A:$O,12,0),0),0)</f>
        <v>0</v>
      </c>
      <c r="AD208" s="73">
        <f>IFERROR(IF(VLOOKUP($A208,#REF!,7,FALSE)&gt;0,O208*VLOOKUP($A208,BASE_DADOS!$A:$O,12,0),0),0)</f>
        <v>0</v>
      </c>
      <c r="AE208" s="73">
        <f>IFERROR(IF(VLOOKUP($A208,#REF!,7,FALSE)&gt;0,P208*VLOOKUP($A208,BASE_DADOS!$A:$O,12,0),0),0)</f>
        <v>0</v>
      </c>
      <c r="AF208" s="73">
        <f>IFERROR(IF(VLOOKUP($A208,#REF!,7,FALSE)&gt;0,Q208*VLOOKUP($A208,BASE_DADOS!$A:$O,12,0),0),0)</f>
        <v>0</v>
      </c>
    </row>
    <row r="209" spans="1:32" ht="15.75" customHeight="1" x14ac:dyDescent="0.25">
      <c r="A209" s="69" t="str">
        <f t="shared" si="5"/>
        <v>SC6_OESTEVER MAIS</v>
      </c>
      <c r="B209" s="10" t="s">
        <v>90</v>
      </c>
      <c r="C209" s="24" t="s">
        <v>84</v>
      </c>
      <c r="D209" s="20">
        <v>0.52500000000000002</v>
      </c>
      <c r="E209" s="20">
        <v>0.47499999999999998</v>
      </c>
      <c r="F209" s="20">
        <v>0.14699999999999999</v>
      </c>
      <c r="G209" s="20">
        <v>0.17899999999999999</v>
      </c>
      <c r="H209" s="20">
        <v>0.159</v>
      </c>
      <c r="I209" s="20">
        <v>0.25700000000000001</v>
      </c>
      <c r="J209" s="20">
        <v>0.14099999999999999</v>
      </c>
      <c r="K209" s="20">
        <v>0.11700000000000001</v>
      </c>
      <c r="L209" s="20">
        <v>0.307</v>
      </c>
      <c r="M209" s="20">
        <v>0.504</v>
      </c>
      <c r="N209" s="20">
        <v>0.19</v>
      </c>
      <c r="O209" s="20">
        <v>0.29899999999999999</v>
      </c>
      <c r="P209" s="20">
        <v>0.40200000000000002</v>
      </c>
      <c r="Q209" s="20">
        <v>0.29899999999999999</v>
      </c>
      <c r="S209" s="73">
        <f>IFERROR(IF(VLOOKUP($A209,#REF!,7,FALSE)&gt;0,D209*VLOOKUP($A209,BASE_DADOS!$A:$O,12,0),0),0)</f>
        <v>0</v>
      </c>
      <c r="T209" s="73">
        <f>IFERROR(IF(VLOOKUP($A209,#REF!,7,FALSE)&gt;0,E209*VLOOKUP($A209,BASE_DADOS!$A:$O,12,0),0),0)</f>
        <v>0</v>
      </c>
      <c r="U209" s="73">
        <f>IFERROR(IF(VLOOKUP($A209,#REF!,7,FALSE)&gt;0,F209*VLOOKUP($A209,BASE_DADOS!$A:$O,12,0),0),0)</f>
        <v>0</v>
      </c>
      <c r="V209" s="73">
        <f>IFERROR(IF(VLOOKUP($A209,#REF!,7,FALSE)&gt;0,G209*VLOOKUP($A209,BASE_DADOS!$A:$O,12,0),0),0)</f>
        <v>0</v>
      </c>
      <c r="W209" s="73">
        <f>IFERROR(IF(VLOOKUP($A209,#REF!,7,FALSE)&gt;0,H209*VLOOKUP($A209,BASE_DADOS!$A:$O,12,0),0),0)</f>
        <v>0</v>
      </c>
      <c r="X209" s="73">
        <f>IFERROR(IF(VLOOKUP($A209,#REF!,7,FALSE)&gt;0,I209*VLOOKUP($A209,BASE_DADOS!$A:$O,12,0),0),0)</f>
        <v>0</v>
      </c>
      <c r="Y209" s="73">
        <f>IFERROR(IF(VLOOKUP($A209,#REF!,7,FALSE)&gt;0,J209*VLOOKUP($A209,BASE_DADOS!$A:$O,12,0),0),0)</f>
        <v>0</v>
      </c>
      <c r="Z209" s="73">
        <f>IFERROR(IF(VLOOKUP($A209,#REF!,7,FALSE)&gt;0,K209*VLOOKUP($A209,BASE_DADOS!$A:$O,12,0),0),0)</f>
        <v>0</v>
      </c>
      <c r="AA209" s="73">
        <f>IFERROR(IF(VLOOKUP($A209,#REF!,7,FALSE)&gt;0,L209*VLOOKUP($A209,BASE_DADOS!$A:$O,12,0),0),0)</f>
        <v>0</v>
      </c>
      <c r="AB209" s="73">
        <f>IFERROR(IF(VLOOKUP($A209,#REF!,7,FALSE)&gt;0,M209*VLOOKUP($A209,BASE_DADOS!$A:$O,12,0),0),0)</f>
        <v>0</v>
      </c>
      <c r="AC209" s="73">
        <f>IFERROR(IF(VLOOKUP($A209,#REF!,7,FALSE)&gt;0,N209*VLOOKUP($A209,BASE_DADOS!$A:$O,12,0),0),0)</f>
        <v>0</v>
      </c>
      <c r="AD209" s="73">
        <f>IFERROR(IF(VLOOKUP($A209,#REF!,7,FALSE)&gt;0,O209*VLOOKUP($A209,BASE_DADOS!$A:$O,12,0),0),0)</f>
        <v>0</v>
      </c>
      <c r="AE209" s="73">
        <f>IFERROR(IF(VLOOKUP($A209,#REF!,7,FALSE)&gt;0,P209*VLOOKUP($A209,BASE_DADOS!$A:$O,12,0),0),0)</f>
        <v>0</v>
      </c>
      <c r="AF209" s="73">
        <f>IFERROR(IF(VLOOKUP($A209,#REF!,7,FALSE)&gt;0,Q209*VLOOKUP($A209,BASE_DADOS!$A:$O,12,0),0),0)</f>
        <v>0</v>
      </c>
    </row>
    <row r="210" spans="1:32" ht="15.75" customHeight="1" x14ac:dyDescent="0.25">
      <c r="A210" s="69" t="str">
        <f t="shared" si="5"/>
        <v>SC6_OESTEA HORA DA VENENOSA</v>
      </c>
      <c r="B210" s="10" t="s">
        <v>90</v>
      </c>
      <c r="C210" s="24" t="s">
        <v>25</v>
      </c>
      <c r="D210" s="20">
        <v>0.39700000000000002</v>
      </c>
      <c r="E210" s="20">
        <v>0.60299999999999998</v>
      </c>
      <c r="F210" s="20">
        <v>0.17199999999999999</v>
      </c>
      <c r="G210" s="20">
        <v>0.14699999999999999</v>
      </c>
      <c r="H210" s="20">
        <v>0.30399999999999999</v>
      </c>
      <c r="I210" s="20">
        <v>0.248</v>
      </c>
      <c r="J210" s="20">
        <v>0.105</v>
      </c>
      <c r="K210" s="20">
        <v>2.5000000000000001E-2</v>
      </c>
      <c r="L210" s="20">
        <v>0.41499999999999998</v>
      </c>
      <c r="M210" s="20">
        <v>0.317</v>
      </c>
      <c r="N210" s="20">
        <v>0.26800000000000002</v>
      </c>
      <c r="O210" s="20">
        <v>0.221</v>
      </c>
      <c r="P210" s="20">
        <v>0.39500000000000002</v>
      </c>
      <c r="Q210" s="20">
        <v>0.38400000000000001</v>
      </c>
      <c r="S210" s="73">
        <f>IFERROR(IF(VLOOKUP($A210,#REF!,7,FALSE)&gt;0,D210*VLOOKUP($A210,BASE_DADOS!$A:$O,12,0),0),0)</f>
        <v>0</v>
      </c>
      <c r="T210" s="73">
        <f>IFERROR(IF(VLOOKUP($A210,#REF!,7,FALSE)&gt;0,E210*VLOOKUP($A210,BASE_DADOS!$A:$O,12,0),0),0)</f>
        <v>0</v>
      </c>
      <c r="U210" s="73">
        <f>IFERROR(IF(VLOOKUP($A210,#REF!,7,FALSE)&gt;0,F210*VLOOKUP($A210,BASE_DADOS!$A:$O,12,0),0),0)</f>
        <v>0</v>
      </c>
      <c r="V210" s="73">
        <f>IFERROR(IF(VLOOKUP($A210,#REF!,7,FALSE)&gt;0,G210*VLOOKUP($A210,BASE_DADOS!$A:$O,12,0),0),0)</f>
        <v>0</v>
      </c>
      <c r="W210" s="73">
        <f>IFERROR(IF(VLOOKUP($A210,#REF!,7,FALSE)&gt;0,H210*VLOOKUP($A210,BASE_DADOS!$A:$O,12,0),0),0)</f>
        <v>0</v>
      </c>
      <c r="X210" s="73">
        <f>IFERROR(IF(VLOOKUP($A210,#REF!,7,FALSE)&gt;0,I210*VLOOKUP($A210,BASE_DADOS!$A:$O,12,0),0),0)</f>
        <v>0</v>
      </c>
      <c r="Y210" s="73">
        <f>IFERROR(IF(VLOOKUP($A210,#REF!,7,FALSE)&gt;0,J210*VLOOKUP($A210,BASE_DADOS!$A:$O,12,0),0),0)</f>
        <v>0</v>
      </c>
      <c r="Z210" s="73">
        <f>IFERROR(IF(VLOOKUP($A210,#REF!,7,FALSE)&gt;0,K210*VLOOKUP($A210,BASE_DADOS!$A:$O,12,0),0),0)</f>
        <v>0</v>
      </c>
      <c r="AA210" s="73">
        <f>IFERROR(IF(VLOOKUP($A210,#REF!,7,FALSE)&gt;0,L210*VLOOKUP($A210,BASE_DADOS!$A:$O,12,0),0),0)</f>
        <v>0</v>
      </c>
      <c r="AB210" s="73">
        <f>IFERROR(IF(VLOOKUP($A210,#REF!,7,FALSE)&gt;0,M210*VLOOKUP($A210,BASE_DADOS!$A:$O,12,0),0),0)</f>
        <v>0</v>
      </c>
      <c r="AC210" s="73">
        <f>IFERROR(IF(VLOOKUP($A210,#REF!,7,FALSE)&gt;0,N210*VLOOKUP($A210,BASE_DADOS!$A:$O,12,0),0),0)</f>
        <v>0</v>
      </c>
      <c r="AD210" s="73">
        <f>IFERROR(IF(VLOOKUP($A210,#REF!,7,FALSE)&gt;0,O210*VLOOKUP($A210,BASE_DADOS!$A:$O,12,0),0),0)</f>
        <v>0</v>
      </c>
      <c r="AE210" s="73">
        <f>IFERROR(IF(VLOOKUP($A210,#REF!,7,FALSE)&gt;0,P210*VLOOKUP($A210,BASE_DADOS!$A:$O,12,0),0),0)</f>
        <v>0</v>
      </c>
      <c r="AF210" s="73">
        <f>IFERROR(IF(VLOOKUP($A210,#REF!,7,FALSE)&gt;0,Q210*VLOOKUP($A210,BASE_DADOS!$A:$O,12,0),0),0)</f>
        <v>0</v>
      </c>
    </row>
    <row r="211" spans="1:32" ht="15.75" customHeight="1" x14ac:dyDescent="0.25">
      <c r="A211" s="69" t="str">
        <f t="shared" si="5"/>
        <v>SC6_OESTENOVELA DA TARDE 1</v>
      </c>
      <c r="B211" s="10" t="s">
        <v>90</v>
      </c>
      <c r="C211" s="24" t="s">
        <v>27</v>
      </c>
      <c r="D211" s="20">
        <v>0.44700000000000001</v>
      </c>
      <c r="E211" s="20">
        <v>0.55300000000000005</v>
      </c>
      <c r="F211" s="20">
        <v>0.155</v>
      </c>
      <c r="G211" s="20">
        <v>0.129</v>
      </c>
      <c r="H211" s="20">
        <v>0.30199999999999999</v>
      </c>
      <c r="I211" s="20">
        <v>0.23400000000000001</v>
      </c>
      <c r="J211" s="20">
        <v>0.11</v>
      </c>
      <c r="K211" s="20">
        <v>7.0000000000000007E-2</v>
      </c>
      <c r="L211" s="20">
        <v>0.34</v>
      </c>
      <c r="M211" s="20">
        <v>0.38400000000000001</v>
      </c>
      <c r="N211" s="20">
        <v>0.27600000000000002</v>
      </c>
      <c r="O211" s="20">
        <v>0.23400000000000001</v>
      </c>
      <c r="P211" s="20">
        <v>0.40300000000000002</v>
      </c>
      <c r="Q211" s="20">
        <v>0.36299999999999999</v>
      </c>
      <c r="S211" s="73">
        <f>IFERROR(IF(VLOOKUP($A211,#REF!,7,FALSE)&gt;0,D211*VLOOKUP($A211,BASE_DADOS!$A:$O,12,0),0),0)</f>
        <v>0</v>
      </c>
      <c r="T211" s="73">
        <f>IFERROR(IF(VLOOKUP($A211,#REF!,7,FALSE)&gt;0,E211*VLOOKUP($A211,BASE_DADOS!$A:$O,12,0),0),0)</f>
        <v>0</v>
      </c>
      <c r="U211" s="73">
        <f>IFERROR(IF(VLOOKUP($A211,#REF!,7,FALSE)&gt;0,F211*VLOOKUP($A211,BASE_DADOS!$A:$O,12,0),0),0)</f>
        <v>0</v>
      </c>
      <c r="V211" s="73">
        <f>IFERROR(IF(VLOOKUP($A211,#REF!,7,FALSE)&gt;0,G211*VLOOKUP($A211,BASE_DADOS!$A:$O,12,0),0),0)</f>
        <v>0</v>
      </c>
      <c r="W211" s="73">
        <f>IFERROR(IF(VLOOKUP($A211,#REF!,7,FALSE)&gt;0,H211*VLOOKUP($A211,BASE_DADOS!$A:$O,12,0),0),0)</f>
        <v>0</v>
      </c>
      <c r="X211" s="73">
        <f>IFERROR(IF(VLOOKUP($A211,#REF!,7,FALSE)&gt;0,I211*VLOOKUP($A211,BASE_DADOS!$A:$O,12,0),0),0)</f>
        <v>0</v>
      </c>
      <c r="Y211" s="73">
        <f>IFERROR(IF(VLOOKUP($A211,#REF!,7,FALSE)&gt;0,J211*VLOOKUP($A211,BASE_DADOS!$A:$O,12,0),0),0)</f>
        <v>0</v>
      </c>
      <c r="Z211" s="73">
        <f>IFERROR(IF(VLOOKUP($A211,#REF!,7,FALSE)&gt;0,K211*VLOOKUP($A211,BASE_DADOS!$A:$O,12,0),0),0)</f>
        <v>0</v>
      </c>
      <c r="AA211" s="73">
        <f>IFERROR(IF(VLOOKUP($A211,#REF!,7,FALSE)&gt;0,L211*VLOOKUP($A211,BASE_DADOS!$A:$O,12,0),0),0)</f>
        <v>0</v>
      </c>
      <c r="AB211" s="73">
        <f>IFERROR(IF(VLOOKUP($A211,#REF!,7,FALSE)&gt;0,M211*VLOOKUP($A211,BASE_DADOS!$A:$O,12,0),0),0)</f>
        <v>0</v>
      </c>
      <c r="AC211" s="73">
        <f>IFERROR(IF(VLOOKUP($A211,#REF!,7,FALSE)&gt;0,N211*VLOOKUP($A211,BASE_DADOS!$A:$O,12,0),0),0)</f>
        <v>0</v>
      </c>
      <c r="AD211" s="73">
        <f>IFERROR(IF(VLOOKUP($A211,#REF!,7,FALSE)&gt;0,O211*VLOOKUP($A211,BASE_DADOS!$A:$O,12,0),0),0)</f>
        <v>0</v>
      </c>
      <c r="AE211" s="73">
        <f>IFERROR(IF(VLOOKUP($A211,#REF!,7,FALSE)&gt;0,P211*VLOOKUP($A211,BASE_DADOS!$A:$O,12,0),0),0)</f>
        <v>0</v>
      </c>
      <c r="AF211" s="73">
        <f>IFERROR(IF(VLOOKUP($A211,#REF!,7,FALSE)&gt;0,Q211*VLOOKUP($A211,BASE_DADOS!$A:$O,12,0),0),0)</f>
        <v>0</v>
      </c>
    </row>
    <row r="212" spans="1:32" ht="15.75" customHeight="1" x14ac:dyDescent="0.25">
      <c r="A212" s="69" t="str">
        <f t="shared" si="5"/>
        <v>SC6_OESTECIDADE ALERTA NACIONAL</v>
      </c>
      <c r="B212" s="10" t="s">
        <v>90</v>
      </c>
      <c r="C212" s="24" t="s">
        <v>29</v>
      </c>
      <c r="D212" s="20">
        <v>0.55900000000000005</v>
      </c>
      <c r="E212" s="20">
        <v>0.441</v>
      </c>
      <c r="F212" s="20">
        <v>0.11700000000000001</v>
      </c>
      <c r="G212" s="20">
        <v>8.8999999999999996E-2</v>
      </c>
      <c r="H212" s="20">
        <v>0.29799999999999999</v>
      </c>
      <c r="I212" s="20">
        <v>0.20399999999999999</v>
      </c>
      <c r="J212" s="20">
        <v>0.12</v>
      </c>
      <c r="K212" s="20">
        <v>0.17100000000000001</v>
      </c>
      <c r="L212" s="20">
        <v>0.17199999999999999</v>
      </c>
      <c r="M212" s="20">
        <v>0.53300000000000003</v>
      </c>
      <c r="N212" s="20">
        <v>0.29499999999999998</v>
      </c>
      <c r="O212" s="20">
        <v>0.26300000000000001</v>
      </c>
      <c r="P212" s="20">
        <v>0.42199999999999999</v>
      </c>
      <c r="Q212" s="20">
        <v>0.315</v>
      </c>
      <c r="S212" s="73">
        <f>IFERROR(IF(VLOOKUP($A212,#REF!,7,FALSE)&gt;0,D212*VLOOKUP($A212,BASE_DADOS!$A:$O,12,0),0),0)</f>
        <v>0</v>
      </c>
      <c r="T212" s="73">
        <f>IFERROR(IF(VLOOKUP($A212,#REF!,7,FALSE)&gt;0,E212*VLOOKUP($A212,BASE_DADOS!$A:$O,12,0),0),0)</f>
        <v>0</v>
      </c>
      <c r="U212" s="73">
        <f>IFERROR(IF(VLOOKUP($A212,#REF!,7,FALSE)&gt;0,F212*VLOOKUP($A212,BASE_DADOS!$A:$O,12,0),0),0)</f>
        <v>0</v>
      </c>
      <c r="V212" s="73">
        <f>IFERROR(IF(VLOOKUP($A212,#REF!,7,FALSE)&gt;0,G212*VLOOKUP($A212,BASE_DADOS!$A:$O,12,0),0),0)</f>
        <v>0</v>
      </c>
      <c r="W212" s="73">
        <f>IFERROR(IF(VLOOKUP($A212,#REF!,7,FALSE)&gt;0,H212*VLOOKUP($A212,BASE_DADOS!$A:$O,12,0),0),0)</f>
        <v>0</v>
      </c>
      <c r="X212" s="73">
        <f>IFERROR(IF(VLOOKUP($A212,#REF!,7,FALSE)&gt;0,I212*VLOOKUP($A212,BASE_DADOS!$A:$O,12,0),0),0)</f>
        <v>0</v>
      </c>
      <c r="Y212" s="73">
        <f>IFERROR(IF(VLOOKUP($A212,#REF!,7,FALSE)&gt;0,J212*VLOOKUP($A212,BASE_DADOS!$A:$O,12,0),0),0)</f>
        <v>0</v>
      </c>
      <c r="Z212" s="73">
        <f>IFERROR(IF(VLOOKUP($A212,#REF!,7,FALSE)&gt;0,K212*VLOOKUP($A212,BASE_DADOS!$A:$O,12,0),0),0)</f>
        <v>0</v>
      </c>
      <c r="AA212" s="73">
        <f>IFERROR(IF(VLOOKUP($A212,#REF!,7,FALSE)&gt;0,L212*VLOOKUP($A212,BASE_DADOS!$A:$O,12,0),0),0)</f>
        <v>0</v>
      </c>
      <c r="AB212" s="73">
        <f>IFERROR(IF(VLOOKUP($A212,#REF!,7,FALSE)&gt;0,M212*VLOOKUP($A212,BASE_DADOS!$A:$O,12,0),0),0)</f>
        <v>0</v>
      </c>
      <c r="AC212" s="73">
        <f>IFERROR(IF(VLOOKUP($A212,#REF!,7,FALSE)&gt;0,N212*VLOOKUP($A212,BASE_DADOS!$A:$O,12,0),0),0)</f>
        <v>0</v>
      </c>
      <c r="AD212" s="73">
        <f>IFERROR(IF(VLOOKUP($A212,#REF!,7,FALSE)&gt;0,O212*VLOOKUP($A212,BASE_DADOS!$A:$O,12,0),0),0)</f>
        <v>0</v>
      </c>
      <c r="AE212" s="73">
        <f>IFERROR(IF(VLOOKUP($A212,#REF!,7,FALSE)&gt;0,P212*VLOOKUP($A212,BASE_DADOS!$A:$O,12,0),0),0)</f>
        <v>0</v>
      </c>
      <c r="AF212" s="73">
        <f>IFERROR(IF(VLOOKUP($A212,#REF!,7,FALSE)&gt;0,Q212*VLOOKUP($A212,BASE_DADOS!$A:$O,12,0),0),0)</f>
        <v>0</v>
      </c>
    </row>
    <row r="213" spans="1:32" ht="15.75" customHeight="1" x14ac:dyDescent="0.25">
      <c r="A213" s="69" t="str">
        <f t="shared" si="5"/>
        <v>SC6_OESTECIDADE ALERTA SC</v>
      </c>
      <c r="B213" s="10" t="s">
        <v>90</v>
      </c>
      <c r="C213" s="24" t="s">
        <v>31</v>
      </c>
      <c r="D213" s="20">
        <v>0.55600000000000005</v>
      </c>
      <c r="E213" s="20">
        <v>0.44400000000000001</v>
      </c>
      <c r="F213" s="20">
        <v>7.4999999999999997E-2</v>
      </c>
      <c r="G213" s="20">
        <v>0.20699999999999999</v>
      </c>
      <c r="H213" s="20">
        <v>0.20100000000000001</v>
      </c>
      <c r="I213" s="20">
        <v>7.8E-2</v>
      </c>
      <c r="J213" s="20">
        <v>0.29899999999999999</v>
      </c>
      <c r="K213" s="20">
        <v>0.14000000000000001</v>
      </c>
      <c r="L213" s="20">
        <v>0.38700000000000001</v>
      </c>
      <c r="M213" s="20">
        <v>0.39</v>
      </c>
      <c r="N213" s="20">
        <v>0.224</v>
      </c>
      <c r="O213" s="20">
        <v>0.47</v>
      </c>
      <c r="P213" s="20">
        <v>0.33600000000000002</v>
      </c>
      <c r="Q213" s="20">
        <v>0.193</v>
      </c>
      <c r="S213" s="73">
        <f>IFERROR(IF(VLOOKUP($A213,#REF!,7,FALSE)&gt;0,D213*VLOOKUP($A213,BASE_DADOS!$A:$O,12,0),0),0)</f>
        <v>0</v>
      </c>
      <c r="T213" s="73">
        <f>IFERROR(IF(VLOOKUP($A213,#REF!,7,FALSE)&gt;0,E213*VLOOKUP($A213,BASE_DADOS!$A:$O,12,0),0),0)</f>
        <v>0</v>
      </c>
      <c r="U213" s="73">
        <f>IFERROR(IF(VLOOKUP($A213,#REF!,7,FALSE)&gt;0,F213*VLOOKUP($A213,BASE_DADOS!$A:$O,12,0),0),0)</f>
        <v>0</v>
      </c>
      <c r="V213" s="73">
        <f>IFERROR(IF(VLOOKUP($A213,#REF!,7,FALSE)&gt;0,G213*VLOOKUP($A213,BASE_DADOS!$A:$O,12,0),0),0)</f>
        <v>0</v>
      </c>
      <c r="W213" s="73">
        <f>IFERROR(IF(VLOOKUP($A213,#REF!,7,FALSE)&gt;0,H213*VLOOKUP($A213,BASE_DADOS!$A:$O,12,0),0),0)</f>
        <v>0</v>
      </c>
      <c r="X213" s="73">
        <f>IFERROR(IF(VLOOKUP($A213,#REF!,7,FALSE)&gt;0,I213*VLOOKUP($A213,BASE_DADOS!$A:$O,12,0),0),0)</f>
        <v>0</v>
      </c>
      <c r="Y213" s="73">
        <f>IFERROR(IF(VLOOKUP($A213,#REF!,7,FALSE)&gt;0,J213*VLOOKUP($A213,BASE_DADOS!$A:$O,12,0),0),0)</f>
        <v>0</v>
      </c>
      <c r="Z213" s="73">
        <f>IFERROR(IF(VLOOKUP($A213,#REF!,7,FALSE)&gt;0,K213*VLOOKUP($A213,BASE_DADOS!$A:$O,12,0),0),0)</f>
        <v>0</v>
      </c>
      <c r="AA213" s="73">
        <f>IFERROR(IF(VLOOKUP($A213,#REF!,7,FALSE)&gt;0,L213*VLOOKUP($A213,BASE_DADOS!$A:$O,12,0),0),0)</f>
        <v>0</v>
      </c>
      <c r="AB213" s="73">
        <f>IFERROR(IF(VLOOKUP($A213,#REF!,7,FALSE)&gt;0,M213*VLOOKUP($A213,BASE_DADOS!$A:$O,12,0),0),0)</f>
        <v>0</v>
      </c>
      <c r="AC213" s="73">
        <f>IFERROR(IF(VLOOKUP($A213,#REF!,7,FALSE)&gt;0,N213*VLOOKUP($A213,BASE_DADOS!$A:$O,12,0),0),0)</f>
        <v>0</v>
      </c>
      <c r="AD213" s="73">
        <f>IFERROR(IF(VLOOKUP($A213,#REF!,7,FALSE)&gt;0,O213*VLOOKUP($A213,BASE_DADOS!$A:$O,12,0),0),0)</f>
        <v>0</v>
      </c>
      <c r="AE213" s="73">
        <f>IFERROR(IF(VLOOKUP($A213,#REF!,7,FALSE)&gt;0,P213*VLOOKUP($A213,BASE_DADOS!$A:$O,12,0),0),0)</f>
        <v>0</v>
      </c>
      <c r="AF213" s="73">
        <f>IFERROR(IF(VLOOKUP($A213,#REF!,7,FALSE)&gt;0,Q213*VLOOKUP($A213,BASE_DADOS!$A:$O,12,0),0),0)</f>
        <v>0</v>
      </c>
    </row>
    <row r="214" spans="1:32" ht="15.75" customHeight="1" x14ac:dyDescent="0.25">
      <c r="A214" s="69" t="str">
        <f t="shared" si="5"/>
        <v>SC6_OESTEND NOTÍCIAS</v>
      </c>
      <c r="B214" s="10" t="s">
        <v>90</v>
      </c>
      <c r="C214" s="24" t="s">
        <v>33</v>
      </c>
      <c r="D214" s="20">
        <v>0.59699999999999998</v>
      </c>
      <c r="E214" s="20">
        <v>0.40300000000000002</v>
      </c>
      <c r="F214" s="20">
        <v>5.7000000000000002E-2</v>
      </c>
      <c r="G214" s="20">
        <v>0.19800000000000001</v>
      </c>
      <c r="H214" s="20">
        <v>0.33800000000000002</v>
      </c>
      <c r="I214" s="20">
        <v>0.108</v>
      </c>
      <c r="J214" s="20">
        <v>0.13800000000000001</v>
      </c>
      <c r="K214" s="20">
        <v>0.161</v>
      </c>
      <c r="L214" s="20">
        <v>0.35199999999999998</v>
      </c>
      <c r="M214" s="20">
        <v>0.42299999999999999</v>
      </c>
      <c r="N214" s="20">
        <v>0.22600000000000001</v>
      </c>
      <c r="O214" s="20">
        <v>0.34300000000000003</v>
      </c>
      <c r="P214" s="20">
        <v>0.42799999999999999</v>
      </c>
      <c r="Q214" s="20">
        <v>0.22900000000000001</v>
      </c>
      <c r="S214" s="73">
        <f>IFERROR(IF(VLOOKUP($A214,#REF!,7,FALSE)&gt;0,D214*VLOOKUP($A214,BASE_DADOS!$A:$O,12,0),0),0)</f>
        <v>0</v>
      </c>
      <c r="T214" s="73">
        <f>IFERROR(IF(VLOOKUP($A214,#REF!,7,FALSE)&gt;0,E214*VLOOKUP($A214,BASE_DADOS!$A:$O,12,0),0),0)</f>
        <v>0</v>
      </c>
      <c r="U214" s="73">
        <f>IFERROR(IF(VLOOKUP($A214,#REF!,7,FALSE)&gt;0,F214*VLOOKUP($A214,BASE_DADOS!$A:$O,12,0),0),0)</f>
        <v>0</v>
      </c>
      <c r="V214" s="73">
        <f>IFERROR(IF(VLOOKUP($A214,#REF!,7,FALSE)&gt;0,G214*VLOOKUP($A214,BASE_DADOS!$A:$O,12,0),0),0)</f>
        <v>0</v>
      </c>
      <c r="W214" s="73">
        <f>IFERROR(IF(VLOOKUP($A214,#REF!,7,FALSE)&gt;0,H214*VLOOKUP($A214,BASE_DADOS!$A:$O,12,0),0),0)</f>
        <v>0</v>
      </c>
      <c r="X214" s="73">
        <f>IFERROR(IF(VLOOKUP($A214,#REF!,7,FALSE)&gt;0,I214*VLOOKUP($A214,BASE_DADOS!$A:$O,12,0),0),0)</f>
        <v>0</v>
      </c>
      <c r="Y214" s="73">
        <f>IFERROR(IF(VLOOKUP($A214,#REF!,7,FALSE)&gt;0,J214*VLOOKUP($A214,BASE_DADOS!$A:$O,12,0),0),0)</f>
        <v>0</v>
      </c>
      <c r="Z214" s="73">
        <f>IFERROR(IF(VLOOKUP($A214,#REF!,7,FALSE)&gt;0,K214*VLOOKUP($A214,BASE_DADOS!$A:$O,12,0),0),0)</f>
        <v>0</v>
      </c>
      <c r="AA214" s="73">
        <f>IFERROR(IF(VLOOKUP($A214,#REF!,7,FALSE)&gt;0,L214*VLOOKUP($A214,BASE_DADOS!$A:$O,12,0),0),0)</f>
        <v>0</v>
      </c>
      <c r="AB214" s="73">
        <f>IFERROR(IF(VLOOKUP($A214,#REF!,7,FALSE)&gt;0,M214*VLOOKUP($A214,BASE_DADOS!$A:$O,12,0),0),0)</f>
        <v>0</v>
      </c>
      <c r="AC214" s="73">
        <f>IFERROR(IF(VLOOKUP($A214,#REF!,7,FALSE)&gt;0,N214*VLOOKUP($A214,BASE_DADOS!$A:$O,12,0),0),0)</f>
        <v>0</v>
      </c>
      <c r="AD214" s="73">
        <f>IFERROR(IF(VLOOKUP($A214,#REF!,7,FALSE)&gt;0,O214*VLOOKUP($A214,BASE_DADOS!$A:$O,12,0),0),0)</f>
        <v>0</v>
      </c>
      <c r="AE214" s="73">
        <f>IFERROR(IF(VLOOKUP($A214,#REF!,7,FALSE)&gt;0,P214*VLOOKUP($A214,BASE_DADOS!$A:$O,12,0),0),0)</f>
        <v>0</v>
      </c>
      <c r="AF214" s="73">
        <f>IFERROR(IF(VLOOKUP($A214,#REF!,7,FALSE)&gt;0,Q214*VLOOKUP($A214,BASE_DADOS!$A:$O,12,0),0),0)</f>
        <v>0</v>
      </c>
    </row>
    <row r="215" spans="1:32" ht="15.75" customHeight="1" x14ac:dyDescent="0.25">
      <c r="A215" s="69" t="str">
        <f t="shared" si="5"/>
        <v>SC6_OESTEJORNAL DA RECORD</v>
      </c>
      <c r="B215" s="10" t="s">
        <v>90</v>
      </c>
      <c r="C215" s="24" t="s">
        <v>35</v>
      </c>
      <c r="D215" s="20">
        <v>0.51800000000000002</v>
      </c>
      <c r="E215" s="20">
        <v>0.48199999999999998</v>
      </c>
      <c r="F215" s="20">
        <v>0.152</v>
      </c>
      <c r="G215" s="20">
        <v>0.14699999999999999</v>
      </c>
      <c r="H215" s="20">
        <v>0.16300000000000001</v>
      </c>
      <c r="I215" s="20">
        <v>0.22800000000000001</v>
      </c>
      <c r="J215" s="20">
        <v>0.189</v>
      </c>
      <c r="K215" s="20">
        <v>0.122</v>
      </c>
      <c r="L215" s="20">
        <v>0.32200000000000001</v>
      </c>
      <c r="M215" s="20">
        <v>0.378</v>
      </c>
      <c r="N215" s="20">
        <v>0.3</v>
      </c>
      <c r="O215" s="20">
        <v>0.39800000000000002</v>
      </c>
      <c r="P215" s="20">
        <v>0.253</v>
      </c>
      <c r="Q215" s="20">
        <v>0.34899999999999998</v>
      </c>
      <c r="S215" s="73">
        <f>IFERROR(IF(VLOOKUP($A215,#REF!,7,FALSE)&gt;0,D215*VLOOKUP($A215,BASE_DADOS!$A:$O,12,0),0),0)</f>
        <v>0</v>
      </c>
      <c r="T215" s="73">
        <f>IFERROR(IF(VLOOKUP($A215,#REF!,7,FALSE)&gt;0,E215*VLOOKUP($A215,BASE_DADOS!$A:$O,12,0),0),0)</f>
        <v>0</v>
      </c>
      <c r="U215" s="73">
        <f>IFERROR(IF(VLOOKUP($A215,#REF!,7,FALSE)&gt;0,F215*VLOOKUP($A215,BASE_DADOS!$A:$O,12,0),0),0)</f>
        <v>0</v>
      </c>
      <c r="V215" s="73">
        <f>IFERROR(IF(VLOOKUP($A215,#REF!,7,FALSE)&gt;0,G215*VLOOKUP($A215,BASE_DADOS!$A:$O,12,0),0),0)</f>
        <v>0</v>
      </c>
      <c r="W215" s="73">
        <f>IFERROR(IF(VLOOKUP($A215,#REF!,7,FALSE)&gt;0,H215*VLOOKUP($A215,BASE_DADOS!$A:$O,12,0),0),0)</f>
        <v>0</v>
      </c>
      <c r="X215" s="73">
        <f>IFERROR(IF(VLOOKUP($A215,#REF!,7,FALSE)&gt;0,I215*VLOOKUP($A215,BASE_DADOS!$A:$O,12,0),0),0)</f>
        <v>0</v>
      </c>
      <c r="Y215" s="73">
        <f>IFERROR(IF(VLOOKUP($A215,#REF!,7,FALSE)&gt;0,J215*VLOOKUP($A215,BASE_DADOS!$A:$O,12,0),0),0)</f>
        <v>0</v>
      </c>
      <c r="Z215" s="73">
        <f>IFERROR(IF(VLOOKUP($A215,#REF!,7,FALSE)&gt;0,K215*VLOOKUP($A215,BASE_DADOS!$A:$O,12,0),0),0)</f>
        <v>0</v>
      </c>
      <c r="AA215" s="73">
        <f>IFERROR(IF(VLOOKUP($A215,#REF!,7,FALSE)&gt;0,L215*VLOOKUP($A215,BASE_DADOS!$A:$O,12,0),0),0)</f>
        <v>0</v>
      </c>
      <c r="AB215" s="73">
        <f>IFERROR(IF(VLOOKUP($A215,#REF!,7,FALSE)&gt;0,M215*VLOOKUP($A215,BASE_DADOS!$A:$O,12,0),0),0)</f>
        <v>0</v>
      </c>
      <c r="AC215" s="73">
        <f>IFERROR(IF(VLOOKUP($A215,#REF!,7,FALSE)&gt;0,N215*VLOOKUP($A215,BASE_DADOS!$A:$O,12,0),0),0)</f>
        <v>0</v>
      </c>
      <c r="AD215" s="73">
        <f>IFERROR(IF(VLOOKUP($A215,#REF!,7,FALSE)&gt;0,O215*VLOOKUP($A215,BASE_DADOS!$A:$O,12,0),0),0)</f>
        <v>0</v>
      </c>
      <c r="AE215" s="73">
        <f>IFERROR(IF(VLOOKUP($A215,#REF!,7,FALSE)&gt;0,P215*VLOOKUP($A215,BASE_DADOS!$A:$O,12,0),0),0)</f>
        <v>0</v>
      </c>
      <c r="AF215" s="73">
        <f>IFERROR(IF(VLOOKUP($A215,#REF!,7,FALSE)&gt;0,Q215*VLOOKUP($A215,BASE_DADOS!$A:$O,12,0),0),0)</f>
        <v>0</v>
      </c>
    </row>
    <row r="216" spans="1:32" ht="15.75" customHeight="1" x14ac:dyDescent="0.25">
      <c r="A216" s="69" t="str">
        <f t="shared" si="5"/>
        <v>SC6_OESTENOVELA 3</v>
      </c>
      <c r="B216" s="10" t="s">
        <v>90</v>
      </c>
      <c r="C216" s="24" t="s">
        <v>37</v>
      </c>
      <c r="D216" s="20">
        <v>0.56999999999999995</v>
      </c>
      <c r="E216" s="20">
        <v>0.43</v>
      </c>
      <c r="F216" s="20">
        <v>7.0999999999999994E-2</v>
      </c>
      <c r="G216" s="20">
        <v>5.5E-2</v>
      </c>
      <c r="H216" s="20">
        <v>0.32400000000000001</v>
      </c>
      <c r="I216" s="20">
        <v>5.8999999999999997E-2</v>
      </c>
      <c r="J216" s="20">
        <v>0.20799999999999999</v>
      </c>
      <c r="K216" s="20">
        <v>0.28299999999999997</v>
      </c>
      <c r="L216" s="20">
        <v>0.28699999999999998</v>
      </c>
      <c r="M216" s="20">
        <v>0.58499999999999996</v>
      </c>
      <c r="N216" s="20">
        <v>0.128</v>
      </c>
      <c r="O216" s="20">
        <v>0.32400000000000001</v>
      </c>
      <c r="P216" s="20">
        <v>0.34699999999999998</v>
      </c>
      <c r="Q216" s="20">
        <v>0.32900000000000001</v>
      </c>
      <c r="S216" s="73">
        <f>IFERROR(IF(VLOOKUP($A216,#REF!,7,FALSE)&gt;0,D216*VLOOKUP($A216,BASE_DADOS!$A:$O,12,0),0),0)</f>
        <v>0</v>
      </c>
      <c r="T216" s="73">
        <f>IFERROR(IF(VLOOKUP($A216,#REF!,7,FALSE)&gt;0,E216*VLOOKUP($A216,BASE_DADOS!$A:$O,12,0),0),0)</f>
        <v>0</v>
      </c>
      <c r="U216" s="73">
        <f>IFERROR(IF(VLOOKUP($A216,#REF!,7,FALSE)&gt;0,F216*VLOOKUP($A216,BASE_DADOS!$A:$O,12,0),0),0)</f>
        <v>0</v>
      </c>
      <c r="V216" s="73">
        <f>IFERROR(IF(VLOOKUP($A216,#REF!,7,FALSE)&gt;0,G216*VLOOKUP($A216,BASE_DADOS!$A:$O,12,0),0),0)</f>
        <v>0</v>
      </c>
      <c r="W216" s="73">
        <f>IFERROR(IF(VLOOKUP($A216,#REF!,7,FALSE)&gt;0,H216*VLOOKUP($A216,BASE_DADOS!$A:$O,12,0),0),0)</f>
        <v>0</v>
      </c>
      <c r="X216" s="73">
        <f>IFERROR(IF(VLOOKUP($A216,#REF!,7,FALSE)&gt;0,I216*VLOOKUP($A216,BASE_DADOS!$A:$O,12,0),0),0)</f>
        <v>0</v>
      </c>
      <c r="Y216" s="73">
        <f>IFERROR(IF(VLOOKUP($A216,#REF!,7,FALSE)&gt;0,J216*VLOOKUP($A216,BASE_DADOS!$A:$O,12,0),0),0)</f>
        <v>0</v>
      </c>
      <c r="Z216" s="73">
        <f>IFERROR(IF(VLOOKUP($A216,#REF!,7,FALSE)&gt;0,K216*VLOOKUP($A216,BASE_DADOS!$A:$O,12,0),0),0)</f>
        <v>0</v>
      </c>
      <c r="AA216" s="73">
        <f>IFERROR(IF(VLOOKUP($A216,#REF!,7,FALSE)&gt;0,L216*VLOOKUP($A216,BASE_DADOS!$A:$O,12,0),0),0)</f>
        <v>0</v>
      </c>
      <c r="AB216" s="73">
        <f>IFERROR(IF(VLOOKUP($A216,#REF!,7,FALSE)&gt;0,M216*VLOOKUP($A216,BASE_DADOS!$A:$O,12,0),0),0)</f>
        <v>0</v>
      </c>
      <c r="AC216" s="73">
        <f>IFERROR(IF(VLOOKUP($A216,#REF!,7,FALSE)&gt;0,N216*VLOOKUP($A216,BASE_DADOS!$A:$O,12,0),0),0)</f>
        <v>0</v>
      </c>
      <c r="AD216" s="73">
        <f>IFERROR(IF(VLOOKUP($A216,#REF!,7,FALSE)&gt;0,O216*VLOOKUP($A216,BASE_DADOS!$A:$O,12,0),0),0)</f>
        <v>0</v>
      </c>
      <c r="AE216" s="73">
        <f>IFERROR(IF(VLOOKUP($A216,#REF!,7,FALSE)&gt;0,P216*VLOOKUP($A216,BASE_DADOS!$A:$O,12,0),0),0)</f>
        <v>0</v>
      </c>
      <c r="AF216" s="73">
        <f>IFERROR(IF(VLOOKUP($A216,#REF!,7,FALSE)&gt;0,Q216*VLOOKUP($A216,BASE_DADOS!$A:$O,12,0),0),0)</f>
        <v>0</v>
      </c>
    </row>
    <row r="217" spans="1:32" ht="15.75" customHeight="1" x14ac:dyDescent="0.25">
      <c r="A217" s="69" t="str">
        <f t="shared" si="5"/>
        <v>SC6_OESTENOVELA 22HS</v>
      </c>
      <c r="B217" s="10" t="s">
        <v>90</v>
      </c>
      <c r="C217" s="24" t="s">
        <v>39</v>
      </c>
      <c r="D217" s="20">
        <v>0.56999999999999995</v>
      </c>
      <c r="E217" s="20">
        <v>0.43</v>
      </c>
      <c r="F217" s="20">
        <v>7.0999999999999994E-2</v>
      </c>
      <c r="G217" s="20">
        <v>5.5E-2</v>
      </c>
      <c r="H217" s="20">
        <v>0.32400000000000001</v>
      </c>
      <c r="I217" s="20">
        <v>5.8999999999999997E-2</v>
      </c>
      <c r="J217" s="20">
        <v>0.20799999999999999</v>
      </c>
      <c r="K217" s="20">
        <v>0.28299999999999997</v>
      </c>
      <c r="L217" s="20">
        <v>0.29299999999999998</v>
      </c>
      <c r="M217" s="20">
        <v>0.6</v>
      </c>
      <c r="N217" s="20">
        <v>0.107</v>
      </c>
      <c r="O217" s="20">
        <v>0.32400000000000001</v>
      </c>
      <c r="P217" s="20">
        <v>0.34699999999999998</v>
      </c>
      <c r="Q217" s="20">
        <v>0.32900000000000001</v>
      </c>
      <c r="S217" s="73">
        <f>IFERROR(IF(VLOOKUP($A217,#REF!,7,FALSE)&gt;0,D217*VLOOKUP($A217,BASE_DADOS!$A:$O,12,0),0),0)</f>
        <v>0</v>
      </c>
      <c r="T217" s="73">
        <f>IFERROR(IF(VLOOKUP($A217,#REF!,7,FALSE)&gt;0,E217*VLOOKUP($A217,BASE_DADOS!$A:$O,12,0),0),0)</f>
        <v>0</v>
      </c>
      <c r="U217" s="73">
        <f>IFERROR(IF(VLOOKUP($A217,#REF!,7,FALSE)&gt;0,F217*VLOOKUP($A217,BASE_DADOS!$A:$O,12,0),0),0)</f>
        <v>0</v>
      </c>
      <c r="V217" s="73">
        <f>IFERROR(IF(VLOOKUP($A217,#REF!,7,FALSE)&gt;0,G217*VLOOKUP($A217,BASE_DADOS!$A:$O,12,0),0),0)</f>
        <v>0</v>
      </c>
      <c r="W217" s="73">
        <f>IFERROR(IF(VLOOKUP($A217,#REF!,7,FALSE)&gt;0,H217*VLOOKUP($A217,BASE_DADOS!$A:$O,12,0),0),0)</f>
        <v>0</v>
      </c>
      <c r="X217" s="73">
        <f>IFERROR(IF(VLOOKUP($A217,#REF!,7,FALSE)&gt;0,I217*VLOOKUP($A217,BASE_DADOS!$A:$O,12,0),0),0)</f>
        <v>0</v>
      </c>
      <c r="Y217" s="73">
        <f>IFERROR(IF(VLOOKUP($A217,#REF!,7,FALSE)&gt;0,J217*VLOOKUP($A217,BASE_DADOS!$A:$O,12,0),0),0)</f>
        <v>0</v>
      </c>
      <c r="Z217" s="73">
        <f>IFERROR(IF(VLOOKUP($A217,#REF!,7,FALSE)&gt;0,K217*VLOOKUP($A217,BASE_DADOS!$A:$O,12,0),0),0)</f>
        <v>0</v>
      </c>
      <c r="AA217" s="73">
        <f>IFERROR(IF(VLOOKUP($A217,#REF!,7,FALSE)&gt;0,L217*VLOOKUP($A217,BASE_DADOS!$A:$O,12,0),0),0)</f>
        <v>0</v>
      </c>
      <c r="AB217" s="73">
        <f>IFERROR(IF(VLOOKUP($A217,#REF!,7,FALSE)&gt;0,M217*VLOOKUP($A217,BASE_DADOS!$A:$O,12,0),0),0)</f>
        <v>0</v>
      </c>
      <c r="AC217" s="73">
        <f>IFERROR(IF(VLOOKUP($A217,#REF!,7,FALSE)&gt;0,N217*VLOOKUP($A217,BASE_DADOS!$A:$O,12,0),0),0)</f>
        <v>0</v>
      </c>
      <c r="AD217" s="73">
        <f>IFERROR(IF(VLOOKUP($A217,#REF!,7,FALSE)&gt;0,O217*VLOOKUP($A217,BASE_DADOS!$A:$O,12,0),0),0)</f>
        <v>0</v>
      </c>
      <c r="AE217" s="73">
        <f>IFERROR(IF(VLOOKUP($A217,#REF!,7,FALSE)&gt;0,P217*VLOOKUP($A217,BASE_DADOS!$A:$O,12,0),0),0)</f>
        <v>0</v>
      </c>
      <c r="AF217" s="73">
        <f>IFERROR(IF(VLOOKUP($A217,#REF!,7,FALSE)&gt;0,Q217*VLOOKUP($A217,BASE_DADOS!$A:$O,12,0),0),0)</f>
        <v>0</v>
      </c>
    </row>
    <row r="218" spans="1:32" ht="15.75" customHeight="1" x14ac:dyDescent="0.25">
      <c r="A218" s="69" t="str">
        <f t="shared" si="5"/>
        <v>SC6_OESTEREALITY SHOW 1</v>
      </c>
      <c r="B218" s="10" t="s">
        <v>90</v>
      </c>
      <c r="C218" s="24" t="s">
        <v>41</v>
      </c>
      <c r="D218" s="20">
        <v>0.54800000000000004</v>
      </c>
      <c r="E218" s="20">
        <v>0.45200000000000001</v>
      </c>
      <c r="F218" s="20">
        <v>9.1999999999999998E-2</v>
      </c>
      <c r="G218" s="20">
        <v>0.14299999999999999</v>
      </c>
      <c r="H218" s="20">
        <v>0.248</v>
      </c>
      <c r="I218" s="20">
        <v>0.156</v>
      </c>
      <c r="J218" s="20">
        <v>0.19</v>
      </c>
      <c r="K218" s="20">
        <v>0.17100000000000001</v>
      </c>
      <c r="L218" s="20">
        <v>0.27700000000000002</v>
      </c>
      <c r="M218" s="20">
        <v>0.53100000000000003</v>
      </c>
      <c r="N218" s="20">
        <v>0.192</v>
      </c>
      <c r="O218" s="20">
        <v>0.33200000000000002</v>
      </c>
      <c r="P218" s="20">
        <v>0.34599999999999997</v>
      </c>
      <c r="Q218" s="20">
        <v>0.32200000000000001</v>
      </c>
      <c r="S218" s="73">
        <f>IFERROR(IF(VLOOKUP($A218,#REF!,7,FALSE)&gt;0,D218*VLOOKUP($A218,BASE_DADOS!$A:$O,12,0),0),0)</f>
        <v>0</v>
      </c>
      <c r="T218" s="73">
        <f>IFERROR(IF(VLOOKUP($A218,#REF!,7,FALSE)&gt;0,E218*VLOOKUP($A218,BASE_DADOS!$A:$O,12,0),0),0)</f>
        <v>0</v>
      </c>
      <c r="U218" s="73">
        <f>IFERROR(IF(VLOOKUP($A218,#REF!,7,FALSE)&gt;0,F218*VLOOKUP($A218,BASE_DADOS!$A:$O,12,0),0),0)</f>
        <v>0</v>
      </c>
      <c r="V218" s="73">
        <f>IFERROR(IF(VLOOKUP($A218,#REF!,7,FALSE)&gt;0,G218*VLOOKUP($A218,BASE_DADOS!$A:$O,12,0),0),0)</f>
        <v>0</v>
      </c>
      <c r="W218" s="73">
        <f>IFERROR(IF(VLOOKUP($A218,#REF!,7,FALSE)&gt;0,H218*VLOOKUP($A218,BASE_DADOS!$A:$O,12,0),0),0)</f>
        <v>0</v>
      </c>
      <c r="X218" s="73">
        <f>IFERROR(IF(VLOOKUP($A218,#REF!,7,FALSE)&gt;0,I218*VLOOKUP($A218,BASE_DADOS!$A:$O,12,0),0),0)</f>
        <v>0</v>
      </c>
      <c r="Y218" s="73">
        <f>IFERROR(IF(VLOOKUP($A218,#REF!,7,FALSE)&gt;0,J218*VLOOKUP($A218,BASE_DADOS!$A:$O,12,0),0),0)</f>
        <v>0</v>
      </c>
      <c r="Z218" s="73">
        <f>IFERROR(IF(VLOOKUP($A218,#REF!,7,FALSE)&gt;0,K218*VLOOKUP($A218,BASE_DADOS!$A:$O,12,0),0),0)</f>
        <v>0</v>
      </c>
      <c r="AA218" s="73">
        <f>IFERROR(IF(VLOOKUP($A218,#REF!,7,FALSE)&gt;0,L218*VLOOKUP($A218,BASE_DADOS!$A:$O,12,0),0),0)</f>
        <v>0</v>
      </c>
      <c r="AB218" s="73">
        <f>IFERROR(IF(VLOOKUP($A218,#REF!,7,FALSE)&gt;0,M218*VLOOKUP($A218,BASE_DADOS!$A:$O,12,0),0),0)</f>
        <v>0</v>
      </c>
      <c r="AC218" s="73">
        <f>IFERROR(IF(VLOOKUP($A218,#REF!,7,FALSE)&gt;0,N218*VLOOKUP($A218,BASE_DADOS!$A:$O,12,0),0),0)</f>
        <v>0</v>
      </c>
      <c r="AD218" s="73">
        <f>IFERROR(IF(VLOOKUP($A218,#REF!,7,FALSE)&gt;0,O218*VLOOKUP($A218,BASE_DADOS!$A:$O,12,0),0),0)</f>
        <v>0</v>
      </c>
      <c r="AE218" s="73">
        <f>IFERROR(IF(VLOOKUP($A218,#REF!,7,FALSE)&gt;0,P218*VLOOKUP($A218,BASE_DADOS!$A:$O,12,0),0),0)</f>
        <v>0</v>
      </c>
      <c r="AF218" s="73">
        <f>IFERROR(IF(VLOOKUP($A218,#REF!,7,FALSE)&gt;0,Q218*VLOOKUP($A218,BASE_DADOS!$A:$O,12,0),0),0)</f>
        <v>0</v>
      </c>
    </row>
    <row r="219" spans="1:32" ht="15.75" customHeight="1" x14ac:dyDescent="0.25">
      <c r="A219" s="69" t="str">
        <f t="shared" si="5"/>
        <v>SC6_OESTEREALITY SHOW 2</v>
      </c>
      <c r="B219" s="10" t="s">
        <v>90</v>
      </c>
      <c r="C219" s="24" t="s">
        <v>115</v>
      </c>
      <c r="D219" s="20">
        <v>0.54800000000000004</v>
      </c>
      <c r="E219" s="20">
        <v>0.45200000000000001</v>
      </c>
      <c r="F219" s="20">
        <v>9.1999999999999998E-2</v>
      </c>
      <c r="G219" s="20">
        <v>0.14299999999999999</v>
      </c>
      <c r="H219" s="20">
        <v>0.248</v>
      </c>
      <c r="I219" s="20">
        <v>0.156</v>
      </c>
      <c r="J219" s="20">
        <v>0.19</v>
      </c>
      <c r="K219" s="20">
        <v>0.17100000000000001</v>
      </c>
      <c r="L219" s="20">
        <v>0.27700000000000002</v>
      </c>
      <c r="M219" s="20">
        <v>0.53100000000000003</v>
      </c>
      <c r="N219" s="20">
        <v>0.192</v>
      </c>
      <c r="O219" s="20">
        <v>0.33200000000000002</v>
      </c>
      <c r="P219" s="20">
        <v>0.34599999999999997</v>
      </c>
      <c r="Q219" s="20">
        <v>0.32200000000000001</v>
      </c>
      <c r="R219" s="10"/>
      <c r="S219" s="73">
        <f>IFERROR(IF(VLOOKUP($A219,#REF!,7,FALSE)&gt;0,D219*VLOOKUP($A219,BASE_DADOS!$A:$O,12,0),0),0)</f>
        <v>0</v>
      </c>
      <c r="T219" s="73">
        <f>IFERROR(IF(VLOOKUP($A219,#REF!,7,FALSE)&gt;0,E219*VLOOKUP($A219,BASE_DADOS!$A:$O,12,0),0),0)</f>
        <v>0</v>
      </c>
      <c r="U219" s="73">
        <f>IFERROR(IF(VLOOKUP($A219,#REF!,7,FALSE)&gt;0,F219*VLOOKUP($A219,BASE_DADOS!$A:$O,12,0),0),0)</f>
        <v>0</v>
      </c>
      <c r="V219" s="73">
        <f>IFERROR(IF(VLOOKUP($A219,#REF!,7,FALSE)&gt;0,G219*VLOOKUP($A219,BASE_DADOS!$A:$O,12,0),0),0)</f>
        <v>0</v>
      </c>
      <c r="W219" s="73">
        <f>IFERROR(IF(VLOOKUP($A219,#REF!,7,FALSE)&gt;0,H219*VLOOKUP($A219,BASE_DADOS!$A:$O,12,0),0),0)</f>
        <v>0</v>
      </c>
      <c r="X219" s="73">
        <f>IFERROR(IF(VLOOKUP($A219,#REF!,7,FALSE)&gt;0,I219*VLOOKUP($A219,BASE_DADOS!$A:$O,12,0),0),0)</f>
        <v>0</v>
      </c>
      <c r="Y219" s="73">
        <f>IFERROR(IF(VLOOKUP($A219,#REF!,7,FALSE)&gt;0,J219*VLOOKUP($A219,BASE_DADOS!$A:$O,12,0),0),0)</f>
        <v>0</v>
      </c>
      <c r="Z219" s="73">
        <f>IFERROR(IF(VLOOKUP($A219,#REF!,7,FALSE)&gt;0,K219*VLOOKUP($A219,BASE_DADOS!$A:$O,12,0),0),0)</f>
        <v>0</v>
      </c>
      <c r="AA219" s="73">
        <f>IFERROR(IF(VLOOKUP($A219,#REF!,7,FALSE)&gt;0,L219*VLOOKUP($A219,BASE_DADOS!$A:$O,12,0),0),0)</f>
        <v>0</v>
      </c>
      <c r="AB219" s="73">
        <f>IFERROR(IF(VLOOKUP($A219,#REF!,7,FALSE)&gt;0,M219*VLOOKUP($A219,BASE_DADOS!$A:$O,12,0),0),0)</f>
        <v>0</v>
      </c>
      <c r="AC219" s="73">
        <f>IFERROR(IF(VLOOKUP($A219,#REF!,7,FALSE)&gt;0,N219*VLOOKUP($A219,BASE_DADOS!$A:$O,12,0),0),0)</f>
        <v>0</v>
      </c>
      <c r="AD219" s="73">
        <f>IFERROR(IF(VLOOKUP($A219,#REF!,7,FALSE)&gt;0,O219*VLOOKUP($A219,BASE_DADOS!$A:$O,12,0),0),0)</f>
        <v>0</v>
      </c>
      <c r="AE219" s="73">
        <f>IFERROR(IF(VLOOKUP($A219,#REF!,7,FALSE)&gt;0,P219*VLOOKUP($A219,BASE_DADOS!$A:$O,12,0),0),0)</f>
        <v>0</v>
      </c>
      <c r="AF219" s="73">
        <f>IFERROR(IF(VLOOKUP($A219,#REF!,7,FALSE)&gt;0,Q219*VLOOKUP($A219,BASE_DADOS!$A:$O,12,0),0),0)</f>
        <v>0</v>
      </c>
    </row>
    <row r="220" spans="1:32" ht="15.75" customHeight="1" x14ac:dyDescent="0.25">
      <c r="A220" s="69" t="str">
        <f t="shared" si="5"/>
        <v>SC6_OESTEREALITY SHOW 3</v>
      </c>
      <c r="B220" s="10" t="s">
        <v>90</v>
      </c>
      <c r="C220" s="24" t="s">
        <v>116</v>
      </c>
      <c r="D220" s="20">
        <v>0.54800000000000004</v>
      </c>
      <c r="E220" s="20">
        <v>0.45200000000000001</v>
      </c>
      <c r="F220" s="20">
        <v>9.1999999999999998E-2</v>
      </c>
      <c r="G220" s="20">
        <v>0.14299999999999999</v>
      </c>
      <c r="H220" s="20">
        <v>0.248</v>
      </c>
      <c r="I220" s="20">
        <v>0.156</v>
      </c>
      <c r="J220" s="20">
        <v>0.19</v>
      </c>
      <c r="K220" s="20">
        <v>0.17100000000000001</v>
      </c>
      <c r="L220" s="20">
        <v>0.27700000000000002</v>
      </c>
      <c r="M220" s="20">
        <v>0.53100000000000003</v>
      </c>
      <c r="N220" s="20">
        <v>0.192</v>
      </c>
      <c r="O220" s="20">
        <v>0.33200000000000002</v>
      </c>
      <c r="P220" s="20">
        <v>0.34599999999999997</v>
      </c>
      <c r="Q220" s="20">
        <v>0.32200000000000001</v>
      </c>
      <c r="R220" s="10"/>
      <c r="S220" s="73">
        <f>IFERROR(IF(VLOOKUP($A220,#REF!,7,FALSE)&gt;0,D220*VLOOKUP($A220,BASE_DADOS!$A:$O,12,0),0),0)</f>
        <v>0</v>
      </c>
      <c r="T220" s="73">
        <f>IFERROR(IF(VLOOKUP($A220,#REF!,7,FALSE)&gt;0,E220*VLOOKUP($A220,BASE_DADOS!$A:$O,12,0),0),0)</f>
        <v>0</v>
      </c>
      <c r="U220" s="73">
        <f>IFERROR(IF(VLOOKUP($A220,#REF!,7,FALSE)&gt;0,F220*VLOOKUP($A220,BASE_DADOS!$A:$O,12,0),0),0)</f>
        <v>0</v>
      </c>
      <c r="V220" s="73">
        <f>IFERROR(IF(VLOOKUP($A220,#REF!,7,FALSE)&gt;0,G220*VLOOKUP($A220,BASE_DADOS!$A:$O,12,0),0),0)</f>
        <v>0</v>
      </c>
      <c r="W220" s="73">
        <f>IFERROR(IF(VLOOKUP($A220,#REF!,7,FALSE)&gt;0,H220*VLOOKUP($A220,BASE_DADOS!$A:$O,12,0),0),0)</f>
        <v>0</v>
      </c>
      <c r="X220" s="73">
        <f>IFERROR(IF(VLOOKUP($A220,#REF!,7,FALSE)&gt;0,I220*VLOOKUP($A220,BASE_DADOS!$A:$O,12,0),0),0)</f>
        <v>0</v>
      </c>
      <c r="Y220" s="73">
        <f>IFERROR(IF(VLOOKUP($A220,#REF!,7,FALSE)&gt;0,J220*VLOOKUP($A220,BASE_DADOS!$A:$O,12,0),0),0)</f>
        <v>0</v>
      </c>
      <c r="Z220" s="73">
        <f>IFERROR(IF(VLOOKUP($A220,#REF!,7,FALSE)&gt;0,K220*VLOOKUP($A220,BASE_DADOS!$A:$O,12,0),0),0)</f>
        <v>0</v>
      </c>
      <c r="AA220" s="73">
        <f>IFERROR(IF(VLOOKUP($A220,#REF!,7,FALSE)&gt;0,L220*VLOOKUP($A220,BASE_DADOS!$A:$O,12,0),0),0)</f>
        <v>0</v>
      </c>
      <c r="AB220" s="73">
        <f>IFERROR(IF(VLOOKUP($A220,#REF!,7,FALSE)&gt;0,M220*VLOOKUP($A220,BASE_DADOS!$A:$O,12,0),0),0)</f>
        <v>0</v>
      </c>
      <c r="AC220" s="73">
        <f>IFERROR(IF(VLOOKUP($A220,#REF!,7,FALSE)&gt;0,N220*VLOOKUP($A220,BASE_DADOS!$A:$O,12,0),0),0)</f>
        <v>0</v>
      </c>
      <c r="AD220" s="73">
        <f>IFERROR(IF(VLOOKUP($A220,#REF!,7,FALSE)&gt;0,O220*VLOOKUP($A220,BASE_DADOS!$A:$O,12,0),0),0)</f>
        <v>0</v>
      </c>
      <c r="AE220" s="73">
        <f>IFERROR(IF(VLOOKUP($A220,#REF!,7,FALSE)&gt;0,P220*VLOOKUP($A220,BASE_DADOS!$A:$O,12,0),0),0)</f>
        <v>0</v>
      </c>
      <c r="AF220" s="73">
        <f>IFERROR(IF(VLOOKUP($A220,#REF!,7,FALSE)&gt;0,Q220*VLOOKUP($A220,BASE_DADOS!$A:$O,12,0),0),0)</f>
        <v>0</v>
      </c>
    </row>
    <row r="221" spans="1:32" ht="15.75" customHeight="1" x14ac:dyDescent="0.25">
      <c r="A221" s="69" t="str">
        <f t="shared" si="5"/>
        <v>SC6_OESTESÉRIE PREMIUM</v>
      </c>
      <c r="B221" s="10" t="s">
        <v>90</v>
      </c>
      <c r="C221" s="24" t="s">
        <v>46</v>
      </c>
      <c r="D221" s="20">
        <v>0.53400000000000003</v>
      </c>
      <c r="E221" s="20">
        <v>0.46600000000000003</v>
      </c>
      <c r="F221" s="20">
        <v>0.107</v>
      </c>
      <c r="G221" s="20">
        <v>0.20100000000000001</v>
      </c>
      <c r="H221" s="20">
        <v>0.19800000000000001</v>
      </c>
      <c r="I221" s="20">
        <v>0.221</v>
      </c>
      <c r="J221" s="20">
        <v>0.17799999999999999</v>
      </c>
      <c r="K221" s="20">
        <v>9.6000000000000002E-2</v>
      </c>
      <c r="L221" s="20">
        <v>0.27</v>
      </c>
      <c r="M221" s="20">
        <v>0.495</v>
      </c>
      <c r="N221" s="20">
        <v>0.23499999999999999</v>
      </c>
      <c r="O221" s="20">
        <v>0.33800000000000002</v>
      </c>
      <c r="P221" s="20">
        <v>0.34499999999999997</v>
      </c>
      <c r="Q221" s="20">
        <v>0.317</v>
      </c>
      <c r="R221" s="10"/>
      <c r="S221" s="73">
        <f>IFERROR(IF(VLOOKUP($A221,#REF!,7,FALSE)&gt;0,D221*VLOOKUP($A221,BASE_DADOS!$A:$O,12,0),0),0)</f>
        <v>0</v>
      </c>
      <c r="T221" s="73">
        <f>IFERROR(IF(VLOOKUP($A221,#REF!,7,FALSE)&gt;0,E221*VLOOKUP($A221,BASE_DADOS!$A:$O,12,0),0),0)</f>
        <v>0</v>
      </c>
      <c r="U221" s="73">
        <f>IFERROR(IF(VLOOKUP($A221,#REF!,7,FALSE)&gt;0,F221*VLOOKUP($A221,BASE_DADOS!$A:$O,12,0),0),0)</f>
        <v>0</v>
      </c>
      <c r="V221" s="73">
        <f>IFERROR(IF(VLOOKUP($A221,#REF!,7,FALSE)&gt;0,G221*VLOOKUP($A221,BASE_DADOS!$A:$O,12,0),0),0)</f>
        <v>0</v>
      </c>
      <c r="W221" s="73">
        <f>IFERROR(IF(VLOOKUP($A221,#REF!,7,FALSE)&gt;0,H221*VLOOKUP($A221,BASE_DADOS!$A:$O,12,0),0),0)</f>
        <v>0</v>
      </c>
      <c r="X221" s="73">
        <f>IFERROR(IF(VLOOKUP($A221,#REF!,7,FALSE)&gt;0,I221*VLOOKUP($A221,BASE_DADOS!$A:$O,12,0),0),0)</f>
        <v>0</v>
      </c>
      <c r="Y221" s="73">
        <f>IFERROR(IF(VLOOKUP($A221,#REF!,7,FALSE)&gt;0,J221*VLOOKUP($A221,BASE_DADOS!$A:$O,12,0),0),0)</f>
        <v>0</v>
      </c>
      <c r="Z221" s="73">
        <f>IFERROR(IF(VLOOKUP($A221,#REF!,7,FALSE)&gt;0,K221*VLOOKUP($A221,BASE_DADOS!$A:$O,12,0),0),0)</f>
        <v>0</v>
      </c>
      <c r="AA221" s="73">
        <f>IFERROR(IF(VLOOKUP($A221,#REF!,7,FALSE)&gt;0,L221*VLOOKUP($A221,BASE_DADOS!$A:$O,12,0),0),0)</f>
        <v>0</v>
      </c>
      <c r="AB221" s="73">
        <f>IFERROR(IF(VLOOKUP($A221,#REF!,7,FALSE)&gt;0,M221*VLOOKUP($A221,BASE_DADOS!$A:$O,12,0),0),0)</f>
        <v>0</v>
      </c>
      <c r="AC221" s="73">
        <f>IFERROR(IF(VLOOKUP($A221,#REF!,7,FALSE)&gt;0,N221*VLOOKUP($A221,BASE_DADOS!$A:$O,12,0),0),0)</f>
        <v>0</v>
      </c>
      <c r="AD221" s="73">
        <f>IFERROR(IF(VLOOKUP($A221,#REF!,7,FALSE)&gt;0,O221*VLOOKUP($A221,BASE_DADOS!$A:$O,12,0),0),0)</f>
        <v>0</v>
      </c>
      <c r="AE221" s="73">
        <f>IFERROR(IF(VLOOKUP($A221,#REF!,7,FALSE)&gt;0,P221*VLOOKUP($A221,BASE_DADOS!$A:$O,12,0),0),0)</f>
        <v>0</v>
      </c>
      <c r="AF221" s="73">
        <f>IFERROR(IF(VLOOKUP($A221,#REF!,7,FALSE)&gt;0,Q221*VLOOKUP($A221,BASE_DADOS!$A:$O,12,0),0),0)</f>
        <v>0</v>
      </c>
    </row>
    <row r="222" spans="1:32" ht="15.75" customHeight="1" x14ac:dyDescent="0.25">
      <c r="A222" s="69" t="str">
        <f t="shared" si="5"/>
        <v>SC6_OESTEBRASIL CAMINHONEIRO</v>
      </c>
      <c r="B222" s="10" t="s">
        <v>90</v>
      </c>
      <c r="C222" s="24" t="s">
        <v>48</v>
      </c>
      <c r="D222" s="20">
        <v>0.53201970443349755</v>
      </c>
      <c r="E222" s="20">
        <v>0.46798029556650245</v>
      </c>
      <c r="F222" s="20">
        <v>6.4039408866995079E-2</v>
      </c>
      <c r="G222" s="20">
        <v>0.18226600985221675</v>
      </c>
      <c r="H222" s="20">
        <v>0.17733990147783252</v>
      </c>
      <c r="I222" s="20">
        <v>0.22167487684729065</v>
      </c>
      <c r="J222" s="20">
        <v>0.16748768472906403</v>
      </c>
      <c r="K222" s="20">
        <v>0.18719211822660098</v>
      </c>
      <c r="L222" s="20">
        <v>0.22167487684729065</v>
      </c>
      <c r="M222" s="20">
        <v>0.37438423645320196</v>
      </c>
      <c r="N222" s="20">
        <v>0.4039408866995074</v>
      </c>
      <c r="O222" s="20">
        <v>0.24503311258278146</v>
      </c>
      <c r="P222" s="20">
        <v>0.31788079470198677</v>
      </c>
      <c r="Q222" s="20">
        <v>0.4370860927152318</v>
      </c>
      <c r="R222" s="10"/>
      <c r="S222" s="73">
        <f>IFERROR(IF(VLOOKUP($A222,#REF!,7,FALSE)&gt;0,D222*VLOOKUP($A222,BASE_DADOS!$A:$O,12,0),0),0)</f>
        <v>0</v>
      </c>
      <c r="T222" s="73">
        <f>IFERROR(IF(VLOOKUP($A222,#REF!,7,FALSE)&gt;0,E222*VLOOKUP($A222,BASE_DADOS!$A:$O,12,0),0),0)</f>
        <v>0</v>
      </c>
      <c r="U222" s="73">
        <f>IFERROR(IF(VLOOKUP($A222,#REF!,7,FALSE)&gt;0,F222*VLOOKUP($A222,BASE_DADOS!$A:$O,12,0),0),0)</f>
        <v>0</v>
      </c>
      <c r="V222" s="73">
        <f>IFERROR(IF(VLOOKUP($A222,#REF!,7,FALSE)&gt;0,G222*VLOOKUP($A222,BASE_DADOS!$A:$O,12,0),0),0)</f>
        <v>0</v>
      </c>
      <c r="W222" s="73">
        <f>IFERROR(IF(VLOOKUP($A222,#REF!,7,FALSE)&gt;0,H222*VLOOKUP($A222,BASE_DADOS!$A:$O,12,0),0),0)</f>
        <v>0</v>
      </c>
      <c r="X222" s="73">
        <f>IFERROR(IF(VLOOKUP($A222,#REF!,7,FALSE)&gt;0,I222*VLOOKUP($A222,BASE_DADOS!$A:$O,12,0),0),0)</f>
        <v>0</v>
      </c>
      <c r="Y222" s="73">
        <f>IFERROR(IF(VLOOKUP($A222,#REF!,7,FALSE)&gt;0,J222*VLOOKUP($A222,BASE_DADOS!$A:$O,12,0),0),0)</f>
        <v>0</v>
      </c>
      <c r="Z222" s="73">
        <f>IFERROR(IF(VLOOKUP($A222,#REF!,7,FALSE)&gt;0,K222*VLOOKUP($A222,BASE_DADOS!$A:$O,12,0),0),0)</f>
        <v>0</v>
      </c>
      <c r="AA222" s="73">
        <f>IFERROR(IF(VLOOKUP($A222,#REF!,7,FALSE)&gt;0,L222*VLOOKUP($A222,BASE_DADOS!$A:$O,12,0),0),0)</f>
        <v>0</v>
      </c>
      <c r="AB222" s="73">
        <f>IFERROR(IF(VLOOKUP($A222,#REF!,7,FALSE)&gt;0,M222*VLOOKUP($A222,BASE_DADOS!$A:$O,12,0),0),0)</f>
        <v>0</v>
      </c>
      <c r="AC222" s="73">
        <f>IFERROR(IF(VLOOKUP($A222,#REF!,7,FALSE)&gt;0,N222*VLOOKUP($A222,BASE_DADOS!$A:$O,12,0),0),0)</f>
        <v>0</v>
      </c>
      <c r="AD222" s="73">
        <f>IFERROR(IF(VLOOKUP($A222,#REF!,7,FALSE)&gt;0,O222*VLOOKUP($A222,BASE_DADOS!$A:$O,12,0),0),0)</f>
        <v>0</v>
      </c>
      <c r="AE222" s="73">
        <f>IFERROR(IF(VLOOKUP($A222,#REF!,7,FALSE)&gt;0,P222*VLOOKUP($A222,BASE_DADOS!$A:$O,12,0),0),0)</f>
        <v>0</v>
      </c>
      <c r="AF222" s="73">
        <f>IFERROR(IF(VLOOKUP($A222,#REF!,7,FALSE)&gt;0,Q222*VLOOKUP($A222,BASE_DADOS!$A:$O,12,0),0),0)</f>
        <v>0</v>
      </c>
    </row>
    <row r="223" spans="1:32" ht="15.75" customHeight="1" x14ac:dyDescent="0.25">
      <c r="A223" s="69" t="str">
        <f t="shared" si="5"/>
        <v>SC6_OESTEFALA BRASIL - EDIÇÃO DE SÁBADO</v>
      </c>
      <c r="B223" s="10" t="s">
        <v>90</v>
      </c>
      <c r="C223" s="24" t="s">
        <v>51</v>
      </c>
      <c r="D223" s="20">
        <v>0.53201970443349755</v>
      </c>
      <c r="E223" s="20">
        <v>0.46798029556650245</v>
      </c>
      <c r="F223" s="20">
        <v>6.4039408866995079E-2</v>
      </c>
      <c r="G223" s="20">
        <v>0.18226600985221675</v>
      </c>
      <c r="H223" s="20">
        <v>0.17733990147783252</v>
      </c>
      <c r="I223" s="20">
        <v>0.22167487684729065</v>
      </c>
      <c r="J223" s="20">
        <v>0.16748768472906403</v>
      </c>
      <c r="K223" s="20">
        <v>0.18719211822660098</v>
      </c>
      <c r="L223" s="20">
        <v>0.22167487684729065</v>
      </c>
      <c r="M223" s="20">
        <v>0.37438423645320196</v>
      </c>
      <c r="N223" s="20">
        <v>0.4039408866995074</v>
      </c>
      <c r="O223" s="20">
        <v>0.24503311258278146</v>
      </c>
      <c r="P223" s="20">
        <v>0.31788079470198677</v>
      </c>
      <c r="Q223" s="20">
        <v>0.4370860927152318</v>
      </c>
      <c r="R223" s="10"/>
      <c r="S223" s="73">
        <f>IFERROR(IF(VLOOKUP($A223,#REF!,7,FALSE)&gt;0,D223*VLOOKUP($A223,BASE_DADOS!$A:$O,12,0),0),0)</f>
        <v>0</v>
      </c>
      <c r="T223" s="73">
        <f>IFERROR(IF(VLOOKUP($A223,#REF!,7,FALSE)&gt;0,E223*VLOOKUP($A223,BASE_DADOS!$A:$O,12,0),0),0)</f>
        <v>0</v>
      </c>
      <c r="U223" s="73">
        <f>IFERROR(IF(VLOOKUP($A223,#REF!,7,FALSE)&gt;0,F223*VLOOKUP($A223,BASE_DADOS!$A:$O,12,0),0),0)</f>
        <v>0</v>
      </c>
      <c r="V223" s="73">
        <f>IFERROR(IF(VLOOKUP($A223,#REF!,7,FALSE)&gt;0,G223*VLOOKUP($A223,BASE_DADOS!$A:$O,12,0),0),0)</f>
        <v>0</v>
      </c>
      <c r="W223" s="73">
        <f>IFERROR(IF(VLOOKUP($A223,#REF!,7,FALSE)&gt;0,H223*VLOOKUP($A223,BASE_DADOS!$A:$O,12,0),0),0)</f>
        <v>0</v>
      </c>
      <c r="X223" s="73">
        <f>IFERROR(IF(VLOOKUP($A223,#REF!,7,FALSE)&gt;0,I223*VLOOKUP($A223,BASE_DADOS!$A:$O,12,0),0),0)</f>
        <v>0</v>
      </c>
      <c r="Y223" s="73">
        <f>IFERROR(IF(VLOOKUP($A223,#REF!,7,FALSE)&gt;0,J223*VLOOKUP($A223,BASE_DADOS!$A:$O,12,0),0),0)</f>
        <v>0</v>
      </c>
      <c r="Z223" s="73">
        <f>IFERROR(IF(VLOOKUP($A223,#REF!,7,FALSE)&gt;0,K223*VLOOKUP($A223,BASE_DADOS!$A:$O,12,0),0),0)</f>
        <v>0</v>
      </c>
      <c r="AA223" s="73">
        <f>IFERROR(IF(VLOOKUP($A223,#REF!,7,FALSE)&gt;0,L223*VLOOKUP($A223,BASE_DADOS!$A:$O,12,0),0),0)</f>
        <v>0</v>
      </c>
      <c r="AB223" s="73">
        <f>IFERROR(IF(VLOOKUP($A223,#REF!,7,FALSE)&gt;0,M223*VLOOKUP($A223,BASE_DADOS!$A:$O,12,0),0),0)</f>
        <v>0</v>
      </c>
      <c r="AC223" s="73">
        <f>IFERROR(IF(VLOOKUP($A223,#REF!,7,FALSE)&gt;0,N223*VLOOKUP($A223,BASE_DADOS!$A:$O,12,0),0),0)</f>
        <v>0</v>
      </c>
      <c r="AD223" s="73">
        <f>IFERROR(IF(VLOOKUP($A223,#REF!,7,FALSE)&gt;0,O223*VLOOKUP($A223,BASE_DADOS!$A:$O,12,0),0),0)</f>
        <v>0</v>
      </c>
      <c r="AE223" s="73">
        <f>IFERROR(IF(VLOOKUP($A223,#REF!,7,FALSE)&gt;0,P223*VLOOKUP($A223,BASE_DADOS!$A:$O,12,0),0),0)</f>
        <v>0</v>
      </c>
      <c r="AF223" s="73">
        <f>IFERROR(IF(VLOOKUP($A223,#REF!,7,FALSE)&gt;0,Q223*VLOOKUP($A223,BASE_DADOS!$A:$O,12,0),0),0)</f>
        <v>0</v>
      </c>
    </row>
    <row r="224" spans="1:32" ht="15.75" customHeight="1" x14ac:dyDescent="0.25">
      <c r="A224" s="69" t="str">
        <f t="shared" si="5"/>
        <v>SC6_OESTEBALANÇO GERAL SC - ED SÁBADO - ESTADUAL (1)</v>
      </c>
      <c r="B224" s="10" t="s">
        <v>90</v>
      </c>
      <c r="C224" s="24" t="s">
        <v>53</v>
      </c>
      <c r="D224" s="20">
        <v>0.53201970443349755</v>
      </c>
      <c r="E224" s="20">
        <v>0.46798029556650245</v>
      </c>
      <c r="F224" s="20">
        <v>6.4039408866995079E-2</v>
      </c>
      <c r="G224" s="20">
        <v>0.18226600985221675</v>
      </c>
      <c r="H224" s="20">
        <v>0.17733990147783252</v>
      </c>
      <c r="I224" s="20">
        <v>0.22167487684729065</v>
      </c>
      <c r="J224" s="20">
        <v>0.16748768472906403</v>
      </c>
      <c r="K224" s="20">
        <v>0.18719211822660098</v>
      </c>
      <c r="L224" s="20">
        <v>0.22167487684729065</v>
      </c>
      <c r="M224" s="20">
        <v>0.37438423645320196</v>
      </c>
      <c r="N224" s="20">
        <v>0.4039408866995074</v>
      </c>
      <c r="O224" s="20">
        <v>0.24503311258278146</v>
      </c>
      <c r="P224" s="20">
        <v>0.31788079470198677</v>
      </c>
      <c r="Q224" s="20">
        <v>0.4370860927152318</v>
      </c>
      <c r="R224" s="10"/>
      <c r="S224" s="73">
        <f>IFERROR(IF(VLOOKUP($A224,#REF!,7,FALSE)&gt;0,D224*VLOOKUP($A224,BASE_DADOS!$A:$O,12,0),0),0)</f>
        <v>0</v>
      </c>
      <c r="T224" s="73">
        <f>IFERROR(IF(VLOOKUP($A224,#REF!,7,FALSE)&gt;0,E224*VLOOKUP($A224,BASE_DADOS!$A:$O,12,0),0),0)</f>
        <v>0</v>
      </c>
      <c r="U224" s="73">
        <f>IFERROR(IF(VLOOKUP($A224,#REF!,7,FALSE)&gt;0,F224*VLOOKUP($A224,BASE_DADOS!$A:$O,12,0),0),0)</f>
        <v>0</v>
      </c>
      <c r="V224" s="73">
        <f>IFERROR(IF(VLOOKUP($A224,#REF!,7,FALSE)&gt;0,G224*VLOOKUP($A224,BASE_DADOS!$A:$O,12,0),0),0)</f>
        <v>0</v>
      </c>
      <c r="W224" s="73">
        <f>IFERROR(IF(VLOOKUP($A224,#REF!,7,FALSE)&gt;0,H224*VLOOKUP($A224,BASE_DADOS!$A:$O,12,0),0),0)</f>
        <v>0</v>
      </c>
      <c r="X224" s="73">
        <f>IFERROR(IF(VLOOKUP($A224,#REF!,7,FALSE)&gt;0,I224*VLOOKUP($A224,BASE_DADOS!$A:$O,12,0),0),0)</f>
        <v>0</v>
      </c>
      <c r="Y224" s="73">
        <f>IFERROR(IF(VLOOKUP($A224,#REF!,7,FALSE)&gt;0,J224*VLOOKUP($A224,BASE_DADOS!$A:$O,12,0),0),0)</f>
        <v>0</v>
      </c>
      <c r="Z224" s="73">
        <f>IFERROR(IF(VLOOKUP($A224,#REF!,7,FALSE)&gt;0,K224*VLOOKUP($A224,BASE_DADOS!$A:$O,12,0),0),0)</f>
        <v>0</v>
      </c>
      <c r="AA224" s="73">
        <f>IFERROR(IF(VLOOKUP($A224,#REF!,7,FALSE)&gt;0,L224*VLOOKUP($A224,BASE_DADOS!$A:$O,12,0),0),0)</f>
        <v>0</v>
      </c>
      <c r="AB224" s="73">
        <f>IFERROR(IF(VLOOKUP($A224,#REF!,7,FALSE)&gt;0,M224*VLOOKUP($A224,BASE_DADOS!$A:$O,12,0),0),0)</f>
        <v>0</v>
      </c>
      <c r="AC224" s="73">
        <f>IFERROR(IF(VLOOKUP($A224,#REF!,7,FALSE)&gt;0,N224*VLOOKUP($A224,BASE_DADOS!$A:$O,12,0),0),0)</f>
        <v>0</v>
      </c>
      <c r="AD224" s="73">
        <f>IFERROR(IF(VLOOKUP($A224,#REF!,7,FALSE)&gt;0,O224*VLOOKUP($A224,BASE_DADOS!$A:$O,12,0),0),0)</f>
        <v>0</v>
      </c>
      <c r="AE224" s="73">
        <f>IFERROR(IF(VLOOKUP($A224,#REF!,7,FALSE)&gt;0,P224*VLOOKUP($A224,BASE_DADOS!$A:$O,12,0),0),0)</f>
        <v>0</v>
      </c>
      <c r="AF224" s="73">
        <f>IFERROR(IF(VLOOKUP($A224,#REF!,7,FALSE)&gt;0,Q224*VLOOKUP($A224,BASE_DADOS!$A:$O,12,0),0),0)</f>
        <v>0</v>
      </c>
    </row>
    <row r="225" spans="1:32" ht="15.75" customHeight="1" x14ac:dyDescent="0.25">
      <c r="A225" s="69" t="str">
        <f t="shared" si="5"/>
        <v>SC6_OESTECLUBE DA BOLA</v>
      </c>
      <c r="B225" s="10" t="s">
        <v>90</v>
      </c>
      <c r="C225" s="24" t="s">
        <v>55</v>
      </c>
      <c r="D225" s="20">
        <v>0.53201970443349755</v>
      </c>
      <c r="E225" s="20">
        <v>0.46798029556650245</v>
      </c>
      <c r="F225" s="20">
        <v>6.4039408866995079E-2</v>
      </c>
      <c r="G225" s="20">
        <v>0.18226600985221675</v>
      </c>
      <c r="H225" s="20">
        <v>0.17733990147783252</v>
      </c>
      <c r="I225" s="20">
        <v>0.22167487684729065</v>
      </c>
      <c r="J225" s="20">
        <v>0.16748768472906403</v>
      </c>
      <c r="K225" s="20">
        <v>0.18719211822660098</v>
      </c>
      <c r="L225" s="20">
        <v>0.22167487684729065</v>
      </c>
      <c r="M225" s="20">
        <v>0.37438423645320196</v>
      </c>
      <c r="N225" s="20">
        <v>0.4039408866995074</v>
      </c>
      <c r="O225" s="20">
        <v>0.24503311258278146</v>
      </c>
      <c r="P225" s="20">
        <v>0.31788079470198677</v>
      </c>
      <c r="Q225" s="20">
        <v>0.4370860927152318</v>
      </c>
      <c r="R225" s="10"/>
      <c r="S225" s="73">
        <f>IFERROR(IF(VLOOKUP($A225,#REF!,7,FALSE)&gt;0,D225*VLOOKUP($A225,BASE_DADOS!$A:$O,12,0),0),0)</f>
        <v>0</v>
      </c>
      <c r="T225" s="73">
        <f>IFERROR(IF(VLOOKUP($A225,#REF!,7,FALSE)&gt;0,E225*VLOOKUP($A225,BASE_DADOS!$A:$O,12,0),0),0)</f>
        <v>0</v>
      </c>
      <c r="U225" s="73">
        <f>IFERROR(IF(VLOOKUP($A225,#REF!,7,FALSE)&gt;0,F225*VLOOKUP($A225,BASE_DADOS!$A:$O,12,0),0),0)</f>
        <v>0</v>
      </c>
      <c r="V225" s="73">
        <f>IFERROR(IF(VLOOKUP($A225,#REF!,7,FALSE)&gt;0,G225*VLOOKUP($A225,BASE_DADOS!$A:$O,12,0),0),0)</f>
        <v>0</v>
      </c>
      <c r="W225" s="73">
        <f>IFERROR(IF(VLOOKUP($A225,#REF!,7,FALSE)&gt;0,H225*VLOOKUP($A225,BASE_DADOS!$A:$O,12,0),0),0)</f>
        <v>0</v>
      </c>
      <c r="X225" s="73">
        <f>IFERROR(IF(VLOOKUP($A225,#REF!,7,FALSE)&gt;0,I225*VLOOKUP($A225,BASE_DADOS!$A:$O,12,0),0),0)</f>
        <v>0</v>
      </c>
      <c r="Y225" s="73">
        <f>IFERROR(IF(VLOOKUP($A225,#REF!,7,FALSE)&gt;0,J225*VLOOKUP($A225,BASE_DADOS!$A:$O,12,0),0),0)</f>
        <v>0</v>
      </c>
      <c r="Z225" s="73">
        <f>IFERROR(IF(VLOOKUP($A225,#REF!,7,FALSE)&gt;0,K225*VLOOKUP($A225,BASE_DADOS!$A:$O,12,0),0),0)</f>
        <v>0</v>
      </c>
      <c r="AA225" s="73">
        <f>IFERROR(IF(VLOOKUP($A225,#REF!,7,FALSE)&gt;0,L225*VLOOKUP($A225,BASE_DADOS!$A:$O,12,0),0),0)</f>
        <v>0</v>
      </c>
      <c r="AB225" s="73">
        <f>IFERROR(IF(VLOOKUP($A225,#REF!,7,FALSE)&gt;0,M225*VLOOKUP($A225,BASE_DADOS!$A:$O,12,0),0),0)</f>
        <v>0</v>
      </c>
      <c r="AC225" s="73">
        <f>IFERROR(IF(VLOOKUP($A225,#REF!,7,FALSE)&gt;0,N225*VLOOKUP($A225,BASE_DADOS!$A:$O,12,0),0),0)</f>
        <v>0</v>
      </c>
      <c r="AD225" s="73">
        <f>IFERROR(IF(VLOOKUP($A225,#REF!,7,FALSE)&gt;0,O225*VLOOKUP($A225,BASE_DADOS!$A:$O,12,0),0),0)</f>
        <v>0</v>
      </c>
      <c r="AE225" s="73">
        <f>IFERROR(IF(VLOOKUP($A225,#REF!,7,FALSE)&gt;0,P225*VLOOKUP($A225,BASE_DADOS!$A:$O,12,0),0),0)</f>
        <v>0</v>
      </c>
      <c r="AF225" s="73">
        <f>IFERROR(IF(VLOOKUP($A225,#REF!,7,FALSE)&gt;0,Q225*VLOOKUP($A225,BASE_DADOS!$A:$O,12,0),0),0)</f>
        <v>0</v>
      </c>
    </row>
    <row r="226" spans="1:32" ht="15.75" customHeight="1" x14ac:dyDescent="0.25">
      <c r="A226" s="69" t="str">
        <f t="shared" si="5"/>
        <v>SC6_OESTECINE AVENTURA</v>
      </c>
      <c r="B226" s="10" t="s">
        <v>90</v>
      </c>
      <c r="C226" s="24" t="s">
        <v>57</v>
      </c>
      <c r="D226" s="20">
        <v>0.53201970443349755</v>
      </c>
      <c r="E226" s="20">
        <v>0.46798029556650245</v>
      </c>
      <c r="F226" s="20">
        <v>6.4039408866995079E-2</v>
      </c>
      <c r="G226" s="20">
        <v>0.18226600985221675</v>
      </c>
      <c r="H226" s="20">
        <v>0.17733990147783252</v>
      </c>
      <c r="I226" s="20">
        <v>0.22167487684729065</v>
      </c>
      <c r="J226" s="20">
        <v>0.16748768472906403</v>
      </c>
      <c r="K226" s="20">
        <v>0.18719211822660098</v>
      </c>
      <c r="L226" s="20">
        <v>0.22167487684729065</v>
      </c>
      <c r="M226" s="20">
        <v>0.37438423645320196</v>
      </c>
      <c r="N226" s="20">
        <v>0.4039408866995074</v>
      </c>
      <c r="O226" s="20">
        <v>0.24503311258278146</v>
      </c>
      <c r="P226" s="20">
        <v>0.31788079470198677</v>
      </c>
      <c r="Q226" s="20">
        <v>0.4370860927152318</v>
      </c>
      <c r="R226" s="10"/>
      <c r="S226" s="73">
        <f>IFERROR(IF(VLOOKUP($A226,#REF!,7,FALSE)&gt;0,D226*VLOOKUP($A226,BASE_DADOS!$A:$O,12,0),0),0)</f>
        <v>0</v>
      </c>
      <c r="T226" s="73">
        <f>IFERROR(IF(VLOOKUP($A226,#REF!,7,FALSE)&gt;0,E226*VLOOKUP($A226,BASE_DADOS!$A:$O,12,0),0),0)</f>
        <v>0</v>
      </c>
      <c r="U226" s="73">
        <f>IFERROR(IF(VLOOKUP($A226,#REF!,7,FALSE)&gt;0,F226*VLOOKUP($A226,BASE_DADOS!$A:$O,12,0),0),0)</f>
        <v>0</v>
      </c>
      <c r="V226" s="73">
        <f>IFERROR(IF(VLOOKUP($A226,#REF!,7,FALSE)&gt;0,G226*VLOOKUP($A226,BASE_DADOS!$A:$O,12,0),0),0)</f>
        <v>0</v>
      </c>
      <c r="W226" s="73">
        <f>IFERROR(IF(VLOOKUP($A226,#REF!,7,FALSE)&gt;0,H226*VLOOKUP($A226,BASE_DADOS!$A:$O,12,0),0),0)</f>
        <v>0</v>
      </c>
      <c r="X226" s="73">
        <f>IFERROR(IF(VLOOKUP($A226,#REF!,7,FALSE)&gt;0,I226*VLOOKUP($A226,BASE_DADOS!$A:$O,12,0),0),0)</f>
        <v>0</v>
      </c>
      <c r="Y226" s="73">
        <f>IFERROR(IF(VLOOKUP($A226,#REF!,7,FALSE)&gt;0,J226*VLOOKUP($A226,BASE_DADOS!$A:$O,12,0),0),0)</f>
        <v>0</v>
      </c>
      <c r="Z226" s="73">
        <f>IFERROR(IF(VLOOKUP($A226,#REF!,7,FALSE)&gt;0,K226*VLOOKUP($A226,BASE_DADOS!$A:$O,12,0),0),0)</f>
        <v>0</v>
      </c>
      <c r="AA226" s="73">
        <f>IFERROR(IF(VLOOKUP($A226,#REF!,7,FALSE)&gt;0,L226*VLOOKUP($A226,BASE_DADOS!$A:$O,12,0),0),0)</f>
        <v>0</v>
      </c>
      <c r="AB226" s="73">
        <f>IFERROR(IF(VLOOKUP($A226,#REF!,7,FALSE)&gt;0,M226*VLOOKUP($A226,BASE_DADOS!$A:$O,12,0),0),0)</f>
        <v>0</v>
      </c>
      <c r="AC226" s="73">
        <f>IFERROR(IF(VLOOKUP($A226,#REF!,7,FALSE)&gt;0,N226*VLOOKUP($A226,BASE_DADOS!$A:$O,12,0),0),0)</f>
        <v>0</v>
      </c>
      <c r="AD226" s="73">
        <f>IFERROR(IF(VLOOKUP($A226,#REF!,7,FALSE)&gt;0,O226*VLOOKUP($A226,BASE_DADOS!$A:$O,12,0),0),0)</f>
        <v>0</v>
      </c>
      <c r="AE226" s="73">
        <f>IFERROR(IF(VLOOKUP($A226,#REF!,7,FALSE)&gt;0,P226*VLOOKUP($A226,BASE_DADOS!$A:$O,12,0),0),0)</f>
        <v>0</v>
      </c>
      <c r="AF226" s="73">
        <f>IFERROR(IF(VLOOKUP($A226,#REF!,7,FALSE)&gt;0,Q226*VLOOKUP($A226,BASE_DADOS!$A:$O,12,0),0),0)</f>
        <v>0</v>
      </c>
    </row>
    <row r="227" spans="1:32" ht="15.75" customHeight="1" x14ac:dyDescent="0.25">
      <c r="A227" s="69" t="str">
        <f t="shared" si="5"/>
        <v>SC6_OESTECIDADE ALERTA - EDIÇÃO DE SÁBADO 1</v>
      </c>
      <c r="B227" s="10" t="s">
        <v>90</v>
      </c>
      <c r="C227" s="24" t="s">
        <v>59</v>
      </c>
      <c r="D227" s="20">
        <v>0.53201970443349755</v>
      </c>
      <c r="E227" s="20">
        <v>0.46798029556650245</v>
      </c>
      <c r="F227" s="20">
        <v>6.4039408866995079E-2</v>
      </c>
      <c r="G227" s="20">
        <v>0.18226600985221675</v>
      </c>
      <c r="H227" s="20">
        <v>0.17733990147783252</v>
      </c>
      <c r="I227" s="20">
        <v>0.22167487684729065</v>
      </c>
      <c r="J227" s="20">
        <v>0.16748768472906403</v>
      </c>
      <c r="K227" s="20">
        <v>0.18719211822660098</v>
      </c>
      <c r="L227" s="20">
        <v>0.22167487684729065</v>
      </c>
      <c r="M227" s="20">
        <v>0.37438423645320196</v>
      </c>
      <c r="N227" s="20">
        <v>0.4039408866995074</v>
      </c>
      <c r="O227" s="20">
        <v>0.24503311258278146</v>
      </c>
      <c r="P227" s="20">
        <v>0.31788079470198677</v>
      </c>
      <c r="Q227" s="20">
        <v>0.4370860927152318</v>
      </c>
      <c r="R227" s="10"/>
      <c r="S227" s="73">
        <f>IFERROR(IF(VLOOKUP($A227,#REF!,7,FALSE)&gt;0,D227*VLOOKUP($A227,BASE_DADOS!$A:$O,12,0),0),0)</f>
        <v>0</v>
      </c>
      <c r="T227" s="73">
        <f>IFERROR(IF(VLOOKUP($A227,#REF!,7,FALSE)&gt;0,E227*VLOOKUP($A227,BASE_DADOS!$A:$O,12,0),0),0)</f>
        <v>0</v>
      </c>
      <c r="U227" s="73">
        <f>IFERROR(IF(VLOOKUP($A227,#REF!,7,FALSE)&gt;0,F227*VLOOKUP($A227,BASE_DADOS!$A:$O,12,0),0),0)</f>
        <v>0</v>
      </c>
      <c r="V227" s="73">
        <f>IFERROR(IF(VLOOKUP($A227,#REF!,7,FALSE)&gt;0,G227*VLOOKUP($A227,BASE_DADOS!$A:$O,12,0),0),0)</f>
        <v>0</v>
      </c>
      <c r="W227" s="73">
        <f>IFERROR(IF(VLOOKUP($A227,#REF!,7,FALSE)&gt;0,H227*VLOOKUP($A227,BASE_DADOS!$A:$O,12,0),0),0)</f>
        <v>0</v>
      </c>
      <c r="X227" s="73">
        <f>IFERROR(IF(VLOOKUP($A227,#REF!,7,FALSE)&gt;0,I227*VLOOKUP($A227,BASE_DADOS!$A:$O,12,0),0),0)</f>
        <v>0</v>
      </c>
      <c r="Y227" s="73">
        <f>IFERROR(IF(VLOOKUP($A227,#REF!,7,FALSE)&gt;0,J227*VLOOKUP($A227,BASE_DADOS!$A:$O,12,0),0),0)</f>
        <v>0</v>
      </c>
      <c r="Z227" s="73">
        <f>IFERROR(IF(VLOOKUP($A227,#REF!,7,FALSE)&gt;0,K227*VLOOKUP($A227,BASE_DADOS!$A:$O,12,0),0),0)</f>
        <v>0</v>
      </c>
      <c r="AA227" s="73">
        <f>IFERROR(IF(VLOOKUP($A227,#REF!,7,FALSE)&gt;0,L227*VLOOKUP($A227,BASE_DADOS!$A:$O,12,0),0),0)</f>
        <v>0</v>
      </c>
      <c r="AB227" s="73">
        <f>IFERROR(IF(VLOOKUP($A227,#REF!,7,FALSE)&gt;0,M227*VLOOKUP($A227,BASE_DADOS!$A:$O,12,0),0),0)</f>
        <v>0</v>
      </c>
      <c r="AC227" s="73">
        <f>IFERROR(IF(VLOOKUP($A227,#REF!,7,FALSE)&gt;0,N227*VLOOKUP($A227,BASE_DADOS!$A:$O,12,0),0),0)</f>
        <v>0</v>
      </c>
      <c r="AD227" s="73">
        <f>IFERROR(IF(VLOOKUP($A227,#REF!,7,FALSE)&gt;0,O227*VLOOKUP($A227,BASE_DADOS!$A:$O,12,0),0),0)</f>
        <v>0</v>
      </c>
      <c r="AE227" s="73">
        <f>IFERROR(IF(VLOOKUP($A227,#REF!,7,FALSE)&gt;0,P227*VLOOKUP($A227,BASE_DADOS!$A:$O,12,0),0),0)</f>
        <v>0</v>
      </c>
      <c r="AF227" s="73">
        <f>IFERROR(IF(VLOOKUP($A227,#REF!,7,FALSE)&gt;0,Q227*VLOOKUP($A227,BASE_DADOS!$A:$O,12,0),0),0)</f>
        <v>0</v>
      </c>
    </row>
    <row r="228" spans="1:32" ht="15.75" customHeight="1" x14ac:dyDescent="0.25">
      <c r="A228" s="69" t="str">
        <f t="shared" si="5"/>
        <v>SC6_OESTEJORNAL DA RECORD - EDIÇÃO DE SÁBADO</v>
      </c>
      <c r="B228" s="10" t="s">
        <v>90</v>
      </c>
      <c r="C228" s="24" t="s">
        <v>61</v>
      </c>
      <c r="D228" s="20">
        <v>0.53201970443349755</v>
      </c>
      <c r="E228" s="20">
        <v>0.46798029556650245</v>
      </c>
      <c r="F228" s="20">
        <v>6.4039408866995079E-2</v>
      </c>
      <c r="G228" s="20">
        <v>0.18226600985221675</v>
      </c>
      <c r="H228" s="20">
        <v>0.17733990147783252</v>
      </c>
      <c r="I228" s="20">
        <v>0.22167487684729065</v>
      </c>
      <c r="J228" s="20">
        <v>0.16748768472906403</v>
      </c>
      <c r="K228" s="20">
        <v>0.18719211822660098</v>
      </c>
      <c r="L228" s="20">
        <v>0.22167487684729065</v>
      </c>
      <c r="M228" s="20">
        <v>0.37438423645320196</v>
      </c>
      <c r="N228" s="20">
        <v>0.4039408866995074</v>
      </c>
      <c r="O228" s="20">
        <v>0.24503311258278146</v>
      </c>
      <c r="P228" s="20">
        <v>0.31788079470198677</v>
      </c>
      <c r="Q228" s="20">
        <v>0.4370860927152318</v>
      </c>
      <c r="R228" s="10"/>
      <c r="S228" s="73">
        <f>IFERROR(IF(VLOOKUP($A228,#REF!,7,FALSE)&gt;0,D228*VLOOKUP($A228,BASE_DADOS!$A:$O,12,0),0),0)</f>
        <v>0</v>
      </c>
      <c r="T228" s="73">
        <f>IFERROR(IF(VLOOKUP($A228,#REF!,7,FALSE)&gt;0,E228*VLOOKUP($A228,BASE_DADOS!$A:$O,12,0),0),0)</f>
        <v>0</v>
      </c>
      <c r="U228" s="73">
        <f>IFERROR(IF(VLOOKUP($A228,#REF!,7,FALSE)&gt;0,F228*VLOOKUP($A228,BASE_DADOS!$A:$O,12,0),0),0)</f>
        <v>0</v>
      </c>
      <c r="V228" s="73">
        <f>IFERROR(IF(VLOOKUP($A228,#REF!,7,FALSE)&gt;0,G228*VLOOKUP($A228,BASE_DADOS!$A:$O,12,0),0),0)</f>
        <v>0</v>
      </c>
      <c r="W228" s="73">
        <f>IFERROR(IF(VLOOKUP($A228,#REF!,7,FALSE)&gt;0,H228*VLOOKUP($A228,BASE_DADOS!$A:$O,12,0),0),0)</f>
        <v>0</v>
      </c>
      <c r="X228" s="73">
        <f>IFERROR(IF(VLOOKUP($A228,#REF!,7,FALSE)&gt;0,I228*VLOOKUP($A228,BASE_DADOS!$A:$O,12,0),0),0)</f>
        <v>0</v>
      </c>
      <c r="Y228" s="73">
        <f>IFERROR(IF(VLOOKUP($A228,#REF!,7,FALSE)&gt;0,J228*VLOOKUP($A228,BASE_DADOS!$A:$O,12,0),0),0)</f>
        <v>0</v>
      </c>
      <c r="Z228" s="73">
        <f>IFERROR(IF(VLOOKUP($A228,#REF!,7,FALSE)&gt;0,K228*VLOOKUP($A228,BASE_DADOS!$A:$O,12,0),0),0)</f>
        <v>0</v>
      </c>
      <c r="AA228" s="73">
        <f>IFERROR(IF(VLOOKUP($A228,#REF!,7,FALSE)&gt;0,L228*VLOOKUP($A228,BASE_DADOS!$A:$O,12,0),0),0)</f>
        <v>0</v>
      </c>
      <c r="AB228" s="73">
        <f>IFERROR(IF(VLOOKUP($A228,#REF!,7,FALSE)&gt;0,M228*VLOOKUP($A228,BASE_DADOS!$A:$O,12,0),0),0)</f>
        <v>0</v>
      </c>
      <c r="AC228" s="73">
        <f>IFERROR(IF(VLOOKUP($A228,#REF!,7,FALSE)&gt;0,N228*VLOOKUP($A228,BASE_DADOS!$A:$O,12,0),0),0)</f>
        <v>0</v>
      </c>
      <c r="AD228" s="73">
        <f>IFERROR(IF(VLOOKUP($A228,#REF!,7,FALSE)&gt;0,O228*VLOOKUP($A228,BASE_DADOS!$A:$O,12,0),0),0)</f>
        <v>0</v>
      </c>
      <c r="AE228" s="73">
        <f>IFERROR(IF(VLOOKUP($A228,#REF!,7,FALSE)&gt;0,P228*VLOOKUP($A228,BASE_DADOS!$A:$O,12,0),0),0)</f>
        <v>0</v>
      </c>
      <c r="AF228" s="73">
        <f>IFERROR(IF(VLOOKUP($A228,#REF!,7,FALSE)&gt;0,Q228*VLOOKUP($A228,BASE_DADOS!$A:$O,12,0),0),0)</f>
        <v>0</v>
      </c>
    </row>
    <row r="229" spans="1:32" ht="15.75" customHeight="1" x14ac:dyDescent="0.25">
      <c r="A229" s="69" t="str">
        <f t="shared" si="5"/>
        <v xml:space="preserve">SC6_OESTENOVELA 3 - MELHORES MOMENTOS </v>
      </c>
      <c r="B229" s="10" t="s">
        <v>90</v>
      </c>
      <c r="C229" s="24" t="s">
        <v>62</v>
      </c>
      <c r="D229" s="20">
        <v>0.53201970443349755</v>
      </c>
      <c r="E229" s="20">
        <v>0.46798029556650245</v>
      </c>
      <c r="F229" s="20">
        <v>6.4039408866995079E-2</v>
      </c>
      <c r="G229" s="20">
        <v>0.18226600985221675</v>
      </c>
      <c r="H229" s="20">
        <v>0.17733990147783252</v>
      </c>
      <c r="I229" s="20">
        <v>0.22167487684729065</v>
      </c>
      <c r="J229" s="20">
        <v>0.16748768472906403</v>
      </c>
      <c r="K229" s="20">
        <v>0.18719211822660098</v>
      </c>
      <c r="L229" s="20">
        <v>0.22167487684729065</v>
      </c>
      <c r="M229" s="20">
        <v>0.37438423645320196</v>
      </c>
      <c r="N229" s="20">
        <v>0.4039408866995074</v>
      </c>
      <c r="O229" s="20">
        <v>0.24503311258278146</v>
      </c>
      <c r="P229" s="20">
        <v>0.31788079470198677</v>
      </c>
      <c r="Q229" s="20">
        <v>0.4370860927152318</v>
      </c>
      <c r="R229" s="10"/>
      <c r="S229" s="73">
        <f>IFERROR(IF(VLOOKUP($A229,#REF!,7,FALSE)&gt;0,D229*VLOOKUP($A229,BASE_DADOS!$A:$O,12,0),0),0)</f>
        <v>0</v>
      </c>
      <c r="T229" s="73">
        <f>IFERROR(IF(VLOOKUP($A229,#REF!,7,FALSE)&gt;0,E229*VLOOKUP($A229,BASE_DADOS!$A:$O,12,0),0),0)</f>
        <v>0</v>
      </c>
      <c r="U229" s="73">
        <f>IFERROR(IF(VLOOKUP($A229,#REF!,7,FALSE)&gt;0,F229*VLOOKUP($A229,BASE_DADOS!$A:$O,12,0),0),0)</f>
        <v>0</v>
      </c>
      <c r="V229" s="73">
        <f>IFERROR(IF(VLOOKUP($A229,#REF!,7,FALSE)&gt;0,G229*VLOOKUP($A229,BASE_DADOS!$A:$O,12,0),0),0)</f>
        <v>0</v>
      </c>
      <c r="W229" s="73">
        <f>IFERROR(IF(VLOOKUP($A229,#REF!,7,FALSE)&gt;0,H229*VLOOKUP($A229,BASE_DADOS!$A:$O,12,0),0),0)</f>
        <v>0</v>
      </c>
      <c r="X229" s="73">
        <f>IFERROR(IF(VLOOKUP($A229,#REF!,7,FALSE)&gt;0,I229*VLOOKUP($A229,BASE_DADOS!$A:$O,12,0),0),0)</f>
        <v>0</v>
      </c>
      <c r="Y229" s="73">
        <f>IFERROR(IF(VLOOKUP($A229,#REF!,7,FALSE)&gt;0,J229*VLOOKUP($A229,BASE_DADOS!$A:$O,12,0),0),0)</f>
        <v>0</v>
      </c>
      <c r="Z229" s="73">
        <f>IFERROR(IF(VLOOKUP($A229,#REF!,7,FALSE)&gt;0,K229*VLOOKUP($A229,BASE_DADOS!$A:$O,12,0),0),0)</f>
        <v>0</v>
      </c>
      <c r="AA229" s="73">
        <f>IFERROR(IF(VLOOKUP($A229,#REF!,7,FALSE)&gt;0,L229*VLOOKUP($A229,BASE_DADOS!$A:$O,12,0),0),0)</f>
        <v>0</v>
      </c>
      <c r="AB229" s="73">
        <f>IFERROR(IF(VLOOKUP($A229,#REF!,7,FALSE)&gt;0,M229*VLOOKUP($A229,BASE_DADOS!$A:$O,12,0),0),0)</f>
        <v>0</v>
      </c>
      <c r="AC229" s="73">
        <f>IFERROR(IF(VLOOKUP($A229,#REF!,7,FALSE)&gt;0,N229*VLOOKUP($A229,BASE_DADOS!$A:$O,12,0),0),0)</f>
        <v>0</v>
      </c>
      <c r="AD229" s="73">
        <f>IFERROR(IF(VLOOKUP($A229,#REF!,7,FALSE)&gt;0,O229*VLOOKUP($A229,BASE_DADOS!$A:$O,12,0),0),0)</f>
        <v>0</v>
      </c>
      <c r="AE229" s="73">
        <f>IFERROR(IF(VLOOKUP($A229,#REF!,7,FALSE)&gt;0,P229*VLOOKUP($A229,BASE_DADOS!$A:$O,12,0),0),0)</f>
        <v>0</v>
      </c>
      <c r="AF229" s="73">
        <f>IFERROR(IF(VLOOKUP($A229,#REF!,7,FALSE)&gt;0,Q229*VLOOKUP($A229,BASE_DADOS!$A:$O,12,0),0),0)</f>
        <v>0</v>
      </c>
    </row>
    <row r="230" spans="1:32" ht="15.75" customHeight="1" x14ac:dyDescent="0.25">
      <c r="A230" s="69" t="str">
        <f t="shared" si="5"/>
        <v xml:space="preserve">SC6_OESTESUPER TELA </v>
      </c>
      <c r="B230" s="10" t="s">
        <v>90</v>
      </c>
      <c r="C230" s="24" t="s">
        <v>63</v>
      </c>
      <c r="D230" s="20">
        <v>0.53201970443349755</v>
      </c>
      <c r="E230" s="20">
        <v>0.46798029556650245</v>
      </c>
      <c r="F230" s="20">
        <v>6.4039408866995079E-2</v>
      </c>
      <c r="G230" s="20">
        <v>0.18226600985221675</v>
      </c>
      <c r="H230" s="20">
        <v>0.17733990147783252</v>
      </c>
      <c r="I230" s="20">
        <v>0.22167487684729065</v>
      </c>
      <c r="J230" s="20">
        <v>0.16748768472906403</v>
      </c>
      <c r="K230" s="20">
        <v>0.18719211822660098</v>
      </c>
      <c r="L230" s="20">
        <v>0.22167487684729065</v>
      </c>
      <c r="M230" s="20">
        <v>0.37438423645320196</v>
      </c>
      <c r="N230" s="20">
        <v>0.4039408866995074</v>
      </c>
      <c r="O230" s="20">
        <v>0.24503311258278146</v>
      </c>
      <c r="P230" s="20">
        <v>0.31788079470198677</v>
      </c>
      <c r="Q230" s="20">
        <v>0.4370860927152318</v>
      </c>
      <c r="R230" s="10"/>
      <c r="S230" s="73">
        <f>IFERROR(IF(VLOOKUP($A230,#REF!,7,FALSE)&gt;0,D230*VLOOKUP($A230,BASE_DADOS!$A:$O,12,0),0),0)</f>
        <v>0</v>
      </c>
      <c r="T230" s="73">
        <f>IFERROR(IF(VLOOKUP($A230,#REF!,7,FALSE)&gt;0,E230*VLOOKUP($A230,BASE_DADOS!$A:$O,12,0),0),0)</f>
        <v>0</v>
      </c>
      <c r="U230" s="73">
        <f>IFERROR(IF(VLOOKUP($A230,#REF!,7,FALSE)&gt;0,F230*VLOOKUP($A230,BASE_DADOS!$A:$O,12,0),0),0)</f>
        <v>0</v>
      </c>
      <c r="V230" s="73">
        <f>IFERROR(IF(VLOOKUP($A230,#REF!,7,FALSE)&gt;0,G230*VLOOKUP($A230,BASE_DADOS!$A:$O,12,0),0),0)</f>
        <v>0</v>
      </c>
      <c r="W230" s="73">
        <f>IFERROR(IF(VLOOKUP($A230,#REF!,7,FALSE)&gt;0,H230*VLOOKUP($A230,BASE_DADOS!$A:$O,12,0),0),0)</f>
        <v>0</v>
      </c>
      <c r="X230" s="73">
        <f>IFERROR(IF(VLOOKUP($A230,#REF!,7,FALSE)&gt;0,I230*VLOOKUP($A230,BASE_DADOS!$A:$O,12,0),0),0)</f>
        <v>0</v>
      </c>
      <c r="Y230" s="73">
        <f>IFERROR(IF(VLOOKUP($A230,#REF!,7,FALSE)&gt;0,J230*VLOOKUP($A230,BASE_DADOS!$A:$O,12,0),0),0)</f>
        <v>0</v>
      </c>
      <c r="Z230" s="73">
        <f>IFERROR(IF(VLOOKUP($A230,#REF!,7,FALSE)&gt;0,K230*VLOOKUP($A230,BASE_DADOS!$A:$O,12,0),0),0)</f>
        <v>0</v>
      </c>
      <c r="AA230" s="73">
        <f>IFERROR(IF(VLOOKUP($A230,#REF!,7,FALSE)&gt;0,L230*VLOOKUP($A230,BASE_DADOS!$A:$O,12,0),0),0)</f>
        <v>0</v>
      </c>
      <c r="AB230" s="73">
        <f>IFERROR(IF(VLOOKUP($A230,#REF!,7,FALSE)&gt;0,M230*VLOOKUP($A230,BASE_DADOS!$A:$O,12,0),0),0)</f>
        <v>0</v>
      </c>
      <c r="AC230" s="73">
        <f>IFERROR(IF(VLOOKUP($A230,#REF!,7,FALSE)&gt;0,N230*VLOOKUP($A230,BASE_DADOS!$A:$O,12,0),0),0)</f>
        <v>0</v>
      </c>
      <c r="AD230" s="73">
        <f>IFERROR(IF(VLOOKUP($A230,#REF!,7,FALSE)&gt;0,O230*VLOOKUP($A230,BASE_DADOS!$A:$O,12,0),0),0)</f>
        <v>0</v>
      </c>
      <c r="AE230" s="73">
        <f>IFERROR(IF(VLOOKUP($A230,#REF!,7,FALSE)&gt;0,P230*VLOOKUP($A230,BASE_DADOS!$A:$O,12,0),0),0)</f>
        <v>0</v>
      </c>
      <c r="AF230" s="73">
        <f>IFERROR(IF(VLOOKUP($A230,#REF!,7,FALSE)&gt;0,Q230*VLOOKUP($A230,BASE_DADOS!$A:$O,12,0),0),0)</f>
        <v>0</v>
      </c>
    </row>
    <row r="231" spans="1:32" ht="15.75" customHeight="1" x14ac:dyDescent="0.25">
      <c r="A231" s="69" t="str">
        <f t="shared" si="5"/>
        <v>SC6_OESTESÉRIE DE SÁBADO</v>
      </c>
      <c r="B231" s="10" t="s">
        <v>90</v>
      </c>
      <c r="C231" s="24" t="s">
        <v>65</v>
      </c>
      <c r="D231" s="20">
        <v>0.53201970443349755</v>
      </c>
      <c r="E231" s="20">
        <v>0.46798029556650245</v>
      </c>
      <c r="F231" s="20">
        <v>6.4039408866995079E-2</v>
      </c>
      <c r="G231" s="20">
        <v>0.18226600985221675</v>
      </c>
      <c r="H231" s="20">
        <v>0.17733990147783252</v>
      </c>
      <c r="I231" s="20">
        <v>0.22167487684729065</v>
      </c>
      <c r="J231" s="20">
        <v>0.16748768472906403</v>
      </c>
      <c r="K231" s="20">
        <v>0.18719211822660098</v>
      </c>
      <c r="L231" s="20">
        <v>0.22167487684729065</v>
      </c>
      <c r="M231" s="20">
        <v>0.37438423645320196</v>
      </c>
      <c r="N231" s="20">
        <v>0.4039408866995074</v>
      </c>
      <c r="O231" s="20">
        <v>0.24503311258278146</v>
      </c>
      <c r="P231" s="20">
        <v>0.31788079470198677</v>
      </c>
      <c r="Q231" s="20">
        <v>0.4370860927152318</v>
      </c>
      <c r="R231" s="10"/>
      <c r="S231" s="73">
        <f>IFERROR(IF(VLOOKUP($A231,#REF!,7,FALSE)&gt;0,D231*VLOOKUP($A231,BASE_DADOS!$A:$O,12,0),0),0)</f>
        <v>0</v>
      </c>
      <c r="T231" s="73">
        <f>IFERROR(IF(VLOOKUP($A231,#REF!,7,FALSE)&gt;0,E231*VLOOKUP($A231,BASE_DADOS!$A:$O,12,0),0),0)</f>
        <v>0</v>
      </c>
      <c r="U231" s="73">
        <f>IFERROR(IF(VLOOKUP($A231,#REF!,7,FALSE)&gt;0,F231*VLOOKUP($A231,BASE_DADOS!$A:$O,12,0),0),0)</f>
        <v>0</v>
      </c>
      <c r="V231" s="73">
        <f>IFERROR(IF(VLOOKUP($A231,#REF!,7,FALSE)&gt;0,G231*VLOOKUP($A231,BASE_DADOS!$A:$O,12,0),0),0)</f>
        <v>0</v>
      </c>
      <c r="W231" s="73">
        <f>IFERROR(IF(VLOOKUP($A231,#REF!,7,FALSE)&gt;0,H231*VLOOKUP($A231,BASE_DADOS!$A:$O,12,0),0),0)</f>
        <v>0</v>
      </c>
      <c r="X231" s="73">
        <f>IFERROR(IF(VLOOKUP($A231,#REF!,7,FALSE)&gt;0,I231*VLOOKUP($A231,BASE_DADOS!$A:$O,12,0),0),0)</f>
        <v>0</v>
      </c>
      <c r="Y231" s="73">
        <f>IFERROR(IF(VLOOKUP($A231,#REF!,7,FALSE)&gt;0,J231*VLOOKUP($A231,BASE_DADOS!$A:$O,12,0),0),0)</f>
        <v>0</v>
      </c>
      <c r="Z231" s="73">
        <f>IFERROR(IF(VLOOKUP($A231,#REF!,7,FALSE)&gt;0,K231*VLOOKUP($A231,BASE_DADOS!$A:$O,12,0),0),0)</f>
        <v>0</v>
      </c>
      <c r="AA231" s="73">
        <f>IFERROR(IF(VLOOKUP($A231,#REF!,7,FALSE)&gt;0,L231*VLOOKUP($A231,BASE_DADOS!$A:$O,12,0),0),0)</f>
        <v>0</v>
      </c>
      <c r="AB231" s="73">
        <f>IFERROR(IF(VLOOKUP($A231,#REF!,7,FALSE)&gt;0,M231*VLOOKUP($A231,BASE_DADOS!$A:$O,12,0),0),0)</f>
        <v>0</v>
      </c>
      <c r="AC231" s="73">
        <f>IFERROR(IF(VLOOKUP($A231,#REF!,7,FALSE)&gt;0,N231*VLOOKUP($A231,BASE_DADOS!$A:$O,12,0),0),0)</f>
        <v>0</v>
      </c>
      <c r="AD231" s="73">
        <f>IFERROR(IF(VLOOKUP($A231,#REF!,7,FALSE)&gt;0,O231*VLOOKUP($A231,BASE_DADOS!$A:$O,12,0),0),0)</f>
        <v>0</v>
      </c>
      <c r="AE231" s="73">
        <f>IFERROR(IF(VLOOKUP($A231,#REF!,7,FALSE)&gt;0,P231*VLOOKUP($A231,BASE_DADOS!$A:$O,12,0),0),0)</f>
        <v>0</v>
      </c>
      <c r="AF231" s="73">
        <f>IFERROR(IF(VLOOKUP($A231,#REF!,7,FALSE)&gt;0,Q231*VLOOKUP($A231,BASE_DADOS!$A:$O,12,0),0),0)</f>
        <v>0</v>
      </c>
    </row>
    <row r="232" spans="1:32" ht="15.75" customHeight="1" x14ac:dyDescent="0.25">
      <c r="A232" s="69" t="str">
        <f t="shared" si="5"/>
        <v>SC6_OESTEAGRO SAÚDE E COOPERAÇÃO</v>
      </c>
      <c r="B232" s="10" t="s">
        <v>90</v>
      </c>
      <c r="C232" s="24" t="s">
        <v>68</v>
      </c>
      <c r="D232" s="20">
        <v>0.50877192982456143</v>
      </c>
      <c r="E232" s="20">
        <v>0.49122807017543857</v>
      </c>
      <c r="F232" s="20">
        <v>7.6023391812865493E-2</v>
      </c>
      <c r="G232" s="20">
        <v>0.18128654970760233</v>
      </c>
      <c r="H232" s="20">
        <v>0.16959064327485379</v>
      </c>
      <c r="I232" s="20">
        <v>0.25730994152046782</v>
      </c>
      <c r="J232" s="20">
        <v>0.15789473684210525</v>
      </c>
      <c r="K232" s="20">
        <v>0.15789473684210525</v>
      </c>
      <c r="L232" s="20">
        <v>0.23391812865497075</v>
      </c>
      <c r="M232" s="20">
        <v>0.40350877192982454</v>
      </c>
      <c r="N232" s="20">
        <v>0.36257309941520466</v>
      </c>
      <c r="O232" s="20">
        <v>0.29203539823008851</v>
      </c>
      <c r="P232" s="20">
        <v>0.26548672566371684</v>
      </c>
      <c r="Q232" s="20">
        <v>0.44247787610619471</v>
      </c>
      <c r="R232" s="10"/>
      <c r="S232" s="73">
        <f>IFERROR(IF(VLOOKUP($A232,#REF!,7,FALSE)&gt;0,D232*VLOOKUP($A232,BASE_DADOS!$A:$O,12,0),0),0)</f>
        <v>0</v>
      </c>
      <c r="T232" s="73">
        <f>IFERROR(IF(VLOOKUP($A232,#REF!,7,FALSE)&gt;0,E232*VLOOKUP($A232,BASE_DADOS!$A:$O,12,0),0),0)</f>
        <v>0</v>
      </c>
      <c r="U232" s="73">
        <f>IFERROR(IF(VLOOKUP($A232,#REF!,7,FALSE)&gt;0,F232*VLOOKUP($A232,BASE_DADOS!$A:$O,12,0),0),0)</f>
        <v>0</v>
      </c>
      <c r="V232" s="73">
        <f>IFERROR(IF(VLOOKUP($A232,#REF!,7,FALSE)&gt;0,G232*VLOOKUP($A232,BASE_DADOS!$A:$O,12,0),0),0)</f>
        <v>0</v>
      </c>
      <c r="W232" s="73">
        <f>IFERROR(IF(VLOOKUP($A232,#REF!,7,FALSE)&gt;0,H232*VLOOKUP($A232,BASE_DADOS!$A:$O,12,0),0),0)</f>
        <v>0</v>
      </c>
      <c r="X232" s="73">
        <f>IFERROR(IF(VLOOKUP($A232,#REF!,7,FALSE)&gt;0,I232*VLOOKUP($A232,BASE_DADOS!$A:$O,12,0),0),0)</f>
        <v>0</v>
      </c>
      <c r="Y232" s="73">
        <f>IFERROR(IF(VLOOKUP($A232,#REF!,7,FALSE)&gt;0,J232*VLOOKUP($A232,BASE_DADOS!$A:$O,12,0),0),0)</f>
        <v>0</v>
      </c>
      <c r="Z232" s="73">
        <f>IFERROR(IF(VLOOKUP($A232,#REF!,7,FALSE)&gt;0,K232*VLOOKUP($A232,BASE_DADOS!$A:$O,12,0),0),0)</f>
        <v>0</v>
      </c>
      <c r="AA232" s="73">
        <f>IFERROR(IF(VLOOKUP($A232,#REF!,7,FALSE)&gt;0,L232*VLOOKUP($A232,BASE_DADOS!$A:$O,12,0),0),0)</f>
        <v>0</v>
      </c>
      <c r="AB232" s="73">
        <f>IFERROR(IF(VLOOKUP($A232,#REF!,7,FALSE)&gt;0,M232*VLOOKUP($A232,BASE_DADOS!$A:$O,12,0),0),0)</f>
        <v>0</v>
      </c>
      <c r="AC232" s="73">
        <f>IFERROR(IF(VLOOKUP($A232,#REF!,7,FALSE)&gt;0,N232*VLOOKUP($A232,BASE_DADOS!$A:$O,12,0),0),0)</f>
        <v>0</v>
      </c>
      <c r="AD232" s="73">
        <f>IFERROR(IF(VLOOKUP($A232,#REF!,7,FALSE)&gt;0,O232*VLOOKUP($A232,BASE_DADOS!$A:$O,12,0),0),0)</f>
        <v>0</v>
      </c>
      <c r="AE232" s="73">
        <f>IFERROR(IF(VLOOKUP($A232,#REF!,7,FALSE)&gt;0,P232*VLOOKUP($A232,BASE_DADOS!$A:$O,12,0),0),0)</f>
        <v>0</v>
      </c>
      <c r="AF232" s="73">
        <f>IFERROR(IF(VLOOKUP($A232,#REF!,7,FALSE)&gt;0,Q232*VLOOKUP($A232,BASE_DADOS!$A:$O,12,0),0),0)</f>
        <v>0</v>
      </c>
    </row>
    <row r="233" spans="1:32" ht="15.75" customHeight="1" x14ac:dyDescent="0.25">
      <c r="A233" s="69" t="str">
        <f t="shared" si="5"/>
        <v>SC6_OESTEOESTE RURAL</v>
      </c>
      <c r="B233" s="10" t="s">
        <v>90</v>
      </c>
      <c r="C233" s="24" t="s">
        <v>91</v>
      </c>
      <c r="D233" s="20">
        <v>0.50877192982456143</v>
      </c>
      <c r="E233" s="20">
        <v>0.49122807017543857</v>
      </c>
      <c r="F233" s="20">
        <v>7.6023391812865493E-2</v>
      </c>
      <c r="G233" s="20">
        <v>0.18128654970760233</v>
      </c>
      <c r="H233" s="20">
        <v>0.16959064327485379</v>
      </c>
      <c r="I233" s="20">
        <v>0.25730994152046782</v>
      </c>
      <c r="J233" s="20">
        <v>0.15789473684210525</v>
      </c>
      <c r="K233" s="20">
        <v>0.15789473684210525</v>
      </c>
      <c r="L233" s="20">
        <v>0.23391812865497075</v>
      </c>
      <c r="M233" s="20">
        <v>0.40350877192982454</v>
      </c>
      <c r="N233" s="20">
        <v>0.36257309941520466</v>
      </c>
      <c r="O233" s="20">
        <v>0.29203539823008851</v>
      </c>
      <c r="P233" s="20">
        <v>0.26548672566371684</v>
      </c>
      <c r="Q233" s="20">
        <v>0.44247787610619471</v>
      </c>
      <c r="R233" s="10"/>
      <c r="S233" s="73">
        <f>IFERROR(IF(VLOOKUP($A233,#REF!,7,FALSE)&gt;0,D233*VLOOKUP($A233,BASE_DADOS!$A:$O,12,0),0),0)</f>
        <v>0</v>
      </c>
      <c r="T233" s="73">
        <f>IFERROR(IF(VLOOKUP($A233,#REF!,7,FALSE)&gt;0,E233*VLOOKUP($A233,BASE_DADOS!$A:$O,12,0),0),0)</f>
        <v>0</v>
      </c>
      <c r="U233" s="73">
        <f>IFERROR(IF(VLOOKUP($A233,#REF!,7,FALSE)&gt;0,F233*VLOOKUP($A233,BASE_DADOS!$A:$O,12,0),0),0)</f>
        <v>0</v>
      </c>
      <c r="V233" s="73">
        <f>IFERROR(IF(VLOOKUP($A233,#REF!,7,FALSE)&gt;0,G233*VLOOKUP($A233,BASE_DADOS!$A:$O,12,0),0),0)</f>
        <v>0</v>
      </c>
      <c r="W233" s="73">
        <f>IFERROR(IF(VLOOKUP($A233,#REF!,7,FALSE)&gt;0,H233*VLOOKUP($A233,BASE_DADOS!$A:$O,12,0),0),0)</f>
        <v>0</v>
      </c>
      <c r="X233" s="73">
        <f>IFERROR(IF(VLOOKUP($A233,#REF!,7,FALSE)&gt;0,I233*VLOOKUP($A233,BASE_DADOS!$A:$O,12,0),0),0)</f>
        <v>0</v>
      </c>
      <c r="Y233" s="73">
        <f>IFERROR(IF(VLOOKUP($A233,#REF!,7,FALSE)&gt;0,J233*VLOOKUP($A233,BASE_DADOS!$A:$O,12,0),0),0)</f>
        <v>0</v>
      </c>
      <c r="Z233" s="73">
        <f>IFERROR(IF(VLOOKUP($A233,#REF!,7,FALSE)&gt;0,K233*VLOOKUP($A233,BASE_DADOS!$A:$O,12,0),0),0)</f>
        <v>0</v>
      </c>
      <c r="AA233" s="73">
        <f>IFERROR(IF(VLOOKUP($A233,#REF!,7,FALSE)&gt;0,L233*VLOOKUP($A233,BASE_DADOS!$A:$O,12,0),0),0)</f>
        <v>0</v>
      </c>
      <c r="AB233" s="73">
        <f>IFERROR(IF(VLOOKUP($A233,#REF!,7,FALSE)&gt;0,M233*VLOOKUP($A233,BASE_DADOS!$A:$O,12,0),0),0)</f>
        <v>0</v>
      </c>
      <c r="AC233" s="73">
        <f>IFERROR(IF(VLOOKUP($A233,#REF!,7,FALSE)&gt;0,N233*VLOOKUP($A233,BASE_DADOS!$A:$O,12,0),0),0)</f>
        <v>0</v>
      </c>
      <c r="AD233" s="73">
        <f>IFERROR(IF(VLOOKUP($A233,#REF!,7,FALSE)&gt;0,O233*VLOOKUP($A233,BASE_DADOS!$A:$O,12,0),0),0)</f>
        <v>0</v>
      </c>
      <c r="AE233" s="73">
        <f>IFERROR(IF(VLOOKUP($A233,#REF!,7,FALSE)&gt;0,P233*VLOOKUP($A233,BASE_DADOS!$A:$O,12,0),0),0)</f>
        <v>0</v>
      </c>
      <c r="AF233" s="73">
        <f>IFERROR(IF(VLOOKUP($A233,#REF!,7,FALSE)&gt;0,Q233*VLOOKUP($A233,BASE_DADOS!$A:$O,12,0),0),0)</f>
        <v>0</v>
      </c>
    </row>
    <row r="234" spans="1:32" ht="15.75" customHeight="1" x14ac:dyDescent="0.25">
      <c r="A234" s="69" t="str">
        <f t="shared" si="5"/>
        <v>SC6_OESTECASA MAIS</v>
      </c>
      <c r="B234" s="10" t="s">
        <v>90</v>
      </c>
      <c r="C234" s="24" t="s">
        <v>93</v>
      </c>
      <c r="D234" s="20">
        <v>0.50877192982456143</v>
      </c>
      <c r="E234" s="20">
        <v>0.49122807017543857</v>
      </c>
      <c r="F234" s="20">
        <v>7.6023391812865493E-2</v>
      </c>
      <c r="G234" s="20">
        <v>0.18128654970760233</v>
      </c>
      <c r="H234" s="20">
        <v>0.16959064327485379</v>
      </c>
      <c r="I234" s="20">
        <v>0.25730994152046782</v>
      </c>
      <c r="J234" s="20">
        <v>0.15789473684210525</v>
      </c>
      <c r="K234" s="20">
        <v>0.15789473684210525</v>
      </c>
      <c r="L234" s="20">
        <v>0.23391812865497075</v>
      </c>
      <c r="M234" s="20">
        <v>0.40350877192982454</v>
      </c>
      <c r="N234" s="20">
        <v>0.36257309941520466</v>
      </c>
      <c r="O234" s="20">
        <v>0.29203539823008851</v>
      </c>
      <c r="P234" s="20">
        <v>0.26548672566371684</v>
      </c>
      <c r="Q234" s="20">
        <v>0.44247787610619471</v>
      </c>
      <c r="R234" s="10"/>
      <c r="S234" s="73">
        <f>IFERROR(IF(VLOOKUP($A234,#REF!,7,FALSE)&gt;0,D234*VLOOKUP($A234,BASE_DADOS!$A:$O,12,0),0),0)</f>
        <v>0</v>
      </c>
      <c r="T234" s="73">
        <f>IFERROR(IF(VLOOKUP($A234,#REF!,7,FALSE)&gt;0,E234*VLOOKUP($A234,BASE_DADOS!$A:$O,12,0),0),0)</f>
        <v>0</v>
      </c>
      <c r="U234" s="73">
        <f>IFERROR(IF(VLOOKUP($A234,#REF!,7,FALSE)&gt;0,F234*VLOOKUP($A234,BASE_DADOS!$A:$O,12,0),0),0)</f>
        <v>0</v>
      </c>
      <c r="V234" s="73">
        <f>IFERROR(IF(VLOOKUP($A234,#REF!,7,FALSE)&gt;0,G234*VLOOKUP($A234,BASE_DADOS!$A:$O,12,0),0),0)</f>
        <v>0</v>
      </c>
      <c r="W234" s="73">
        <f>IFERROR(IF(VLOOKUP($A234,#REF!,7,FALSE)&gt;0,H234*VLOOKUP($A234,BASE_DADOS!$A:$O,12,0),0),0)</f>
        <v>0</v>
      </c>
      <c r="X234" s="73">
        <f>IFERROR(IF(VLOOKUP($A234,#REF!,7,FALSE)&gt;0,I234*VLOOKUP($A234,BASE_DADOS!$A:$O,12,0),0),0)</f>
        <v>0</v>
      </c>
      <c r="Y234" s="73">
        <f>IFERROR(IF(VLOOKUP($A234,#REF!,7,FALSE)&gt;0,J234*VLOOKUP($A234,BASE_DADOS!$A:$O,12,0),0),0)</f>
        <v>0</v>
      </c>
      <c r="Z234" s="73">
        <f>IFERROR(IF(VLOOKUP($A234,#REF!,7,FALSE)&gt;0,K234*VLOOKUP($A234,BASE_DADOS!$A:$O,12,0),0),0)</f>
        <v>0</v>
      </c>
      <c r="AA234" s="73">
        <f>IFERROR(IF(VLOOKUP($A234,#REF!,7,FALSE)&gt;0,L234*VLOOKUP($A234,BASE_DADOS!$A:$O,12,0),0),0)</f>
        <v>0</v>
      </c>
      <c r="AB234" s="73">
        <f>IFERROR(IF(VLOOKUP($A234,#REF!,7,FALSE)&gt;0,M234*VLOOKUP($A234,BASE_DADOS!$A:$O,12,0),0),0)</f>
        <v>0</v>
      </c>
      <c r="AC234" s="73">
        <f>IFERROR(IF(VLOOKUP($A234,#REF!,7,FALSE)&gt;0,N234*VLOOKUP($A234,BASE_DADOS!$A:$O,12,0),0),0)</f>
        <v>0</v>
      </c>
      <c r="AD234" s="73">
        <f>IFERROR(IF(VLOOKUP($A234,#REF!,7,FALSE)&gt;0,O234*VLOOKUP($A234,BASE_DADOS!$A:$O,12,0),0),0)</f>
        <v>0</v>
      </c>
      <c r="AE234" s="73">
        <f>IFERROR(IF(VLOOKUP($A234,#REF!,7,FALSE)&gt;0,P234*VLOOKUP($A234,BASE_DADOS!$A:$O,12,0),0),0)</f>
        <v>0</v>
      </c>
      <c r="AF234" s="73">
        <f>IFERROR(IF(VLOOKUP($A234,#REF!,7,FALSE)&gt;0,Q234*VLOOKUP($A234,BASE_DADOS!$A:$O,12,0),0),0)</f>
        <v>0</v>
      </c>
    </row>
    <row r="235" spans="1:32" ht="15.75" customHeight="1" x14ac:dyDescent="0.25">
      <c r="A235" s="69" t="str">
        <f t="shared" si="5"/>
        <v>SC6_OESTECINE MAIOR</v>
      </c>
      <c r="B235" s="10" t="s">
        <v>90</v>
      </c>
      <c r="C235" s="24" t="s">
        <v>71</v>
      </c>
      <c r="D235" s="20">
        <v>0.50877192982456143</v>
      </c>
      <c r="E235" s="20">
        <v>0.49122807017543857</v>
      </c>
      <c r="F235" s="20">
        <v>7.6023391812865493E-2</v>
      </c>
      <c r="G235" s="20">
        <v>0.18128654970760233</v>
      </c>
      <c r="H235" s="20">
        <v>0.16959064327485379</v>
      </c>
      <c r="I235" s="20">
        <v>0.25730994152046782</v>
      </c>
      <c r="J235" s="20">
        <v>0.15789473684210525</v>
      </c>
      <c r="K235" s="20">
        <v>0.15789473684210525</v>
      </c>
      <c r="L235" s="20">
        <v>0.23391812865497075</v>
      </c>
      <c r="M235" s="20">
        <v>0.40350877192982454</v>
      </c>
      <c r="N235" s="20">
        <v>0.36257309941520466</v>
      </c>
      <c r="O235" s="20">
        <v>0.29203539823008851</v>
      </c>
      <c r="P235" s="20">
        <v>0.26548672566371684</v>
      </c>
      <c r="Q235" s="20">
        <v>0.44247787610619471</v>
      </c>
      <c r="R235" s="10"/>
      <c r="S235" s="73">
        <f>IFERROR(IF(VLOOKUP($A235,#REF!,7,FALSE)&gt;0,D235*VLOOKUP($A235,BASE_DADOS!$A:$O,12,0),0),0)</f>
        <v>0</v>
      </c>
      <c r="T235" s="73">
        <f>IFERROR(IF(VLOOKUP($A235,#REF!,7,FALSE)&gt;0,E235*VLOOKUP($A235,BASE_DADOS!$A:$O,12,0),0),0)</f>
        <v>0</v>
      </c>
      <c r="U235" s="73">
        <f>IFERROR(IF(VLOOKUP($A235,#REF!,7,FALSE)&gt;0,F235*VLOOKUP($A235,BASE_DADOS!$A:$O,12,0),0),0)</f>
        <v>0</v>
      </c>
      <c r="V235" s="73">
        <f>IFERROR(IF(VLOOKUP($A235,#REF!,7,FALSE)&gt;0,G235*VLOOKUP($A235,BASE_DADOS!$A:$O,12,0),0),0)</f>
        <v>0</v>
      </c>
      <c r="W235" s="73">
        <f>IFERROR(IF(VLOOKUP($A235,#REF!,7,FALSE)&gt;0,H235*VLOOKUP($A235,BASE_DADOS!$A:$O,12,0),0),0)</f>
        <v>0</v>
      </c>
      <c r="X235" s="73">
        <f>IFERROR(IF(VLOOKUP($A235,#REF!,7,FALSE)&gt;0,I235*VLOOKUP($A235,BASE_DADOS!$A:$O,12,0),0),0)</f>
        <v>0</v>
      </c>
      <c r="Y235" s="73">
        <f>IFERROR(IF(VLOOKUP($A235,#REF!,7,FALSE)&gt;0,J235*VLOOKUP($A235,BASE_DADOS!$A:$O,12,0),0),0)</f>
        <v>0</v>
      </c>
      <c r="Z235" s="73">
        <f>IFERROR(IF(VLOOKUP($A235,#REF!,7,FALSE)&gt;0,K235*VLOOKUP($A235,BASE_DADOS!$A:$O,12,0),0),0)</f>
        <v>0</v>
      </c>
      <c r="AA235" s="73">
        <f>IFERROR(IF(VLOOKUP($A235,#REF!,7,FALSE)&gt;0,L235*VLOOKUP($A235,BASE_DADOS!$A:$O,12,0),0),0)</f>
        <v>0</v>
      </c>
      <c r="AB235" s="73">
        <f>IFERROR(IF(VLOOKUP($A235,#REF!,7,FALSE)&gt;0,M235*VLOOKUP($A235,BASE_DADOS!$A:$O,12,0),0),0)</f>
        <v>0</v>
      </c>
      <c r="AC235" s="73">
        <f>IFERROR(IF(VLOOKUP($A235,#REF!,7,FALSE)&gt;0,N235*VLOOKUP($A235,BASE_DADOS!$A:$O,12,0),0),0)</f>
        <v>0</v>
      </c>
      <c r="AD235" s="73">
        <f>IFERROR(IF(VLOOKUP($A235,#REF!,7,FALSE)&gt;0,O235*VLOOKUP($A235,BASE_DADOS!$A:$O,12,0),0),0)</f>
        <v>0</v>
      </c>
      <c r="AE235" s="73">
        <f>IFERROR(IF(VLOOKUP($A235,#REF!,7,FALSE)&gt;0,P235*VLOOKUP($A235,BASE_DADOS!$A:$O,12,0),0),0)</f>
        <v>0</v>
      </c>
      <c r="AF235" s="73">
        <f>IFERROR(IF(VLOOKUP($A235,#REF!,7,FALSE)&gt;0,Q235*VLOOKUP($A235,BASE_DADOS!$A:$O,12,0),0),0)</f>
        <v>0</v>
      </c>
    </row>
    <row r="236" spans="1:32" ht="15.75" customHeight="1" x14ac:dyDescent="0.25">
      <c r="A236" s="69" t="str">
        <f t="shared" si="5"/>
        <v>SC6_OESTEHORA DO FARO</v>
      </c>
      <c r="B236" s="10" t="s">
        <v>90</v>
      </c>
      <c r="C236" s="24" t="s">
        <v>72</v>
      </c>
      <c r="D236" s="20">
        <v>0.50877192982456143</v>
      </c>
      <c r="E236" s="20">
        <v>0.49122807017543857</v>
      </c>
      <c r="F236" s="20">
        <v>7.6023391812865493E-2</v>
      </c>
      <c r="G236" s="20">
        <v>0.18128654970760233</v>
      </c>
      <c r="H236" s="20">
        <v>0.16959064327485379</v>
      </c>
      <c r="I236" s="20">
        <v>0.25730994152046782</v>
      </c>
      <c r="J236" s="20">
        <v>0.15789473684210525</v>
      </c>
      <c r="K236" s="20">
        <v>0.15789473684210525</v>
      </c>
      <c r="L236" s="20">
        <v>0.23391812865497075</v>
      </c>
      <c r="M236" s="20">
        <v>0.40350877192982454</v>
      </c>
      <c r="N236" s="20">
        <v>0.36257309941520466</v>
      </c>
      <c r="O236" s="20">
        <v>0.29203539823008851</v>
      </c>
      <c r="P236" s="20">
        <v>0.26548672566371684</v>
      </c>
      <c r="Q236" s="20">
        <v>0.44247787610619471</v>
      </c>
      <c r="R236" s="10"/>
      <c r="S236" s="73">
        <f>IFERROR(IF(VLOOKUP($A236,#REF!,7,FALSE)&gt;0,D236*VLOOKUP($A236,BASE_DADOS!$A:$O,12,0),0),0)</f>
        <v>0</v>
      </c>
      <c r="T236" s="73">
        <f>IFERROR(IF(VLOOKUP($A236,#REF!,7,FALSE)&gt;0,E236*VLOOKUP($A236,BASE_DADOS!$A:$O,12,0),0),0)</f>
        <v>0</v>
      </c>
      <c r="U236" s="73">
        <f>IFERROR(IF(VLOOKUP($A236,#REF!,7,FALSE)&gt;0,F236*VLOOKUP($A236,BASE_DADOS!$A:$O,12,0),0),0)</f>
        <v>0</v>
      </c>
      <c r="V236" s="73">
        <f>IFERROR(IF(VLOOKUP($A236,#REF!,7,FALSE)&gt;0,G236*VLOOKUP($A236,BASE_DADOS!$A:$O,12,0),0),0)</f>
        <v>0</v>
      </c>
      <c r="W236" s="73">
        <f>IFERROR(IF(VLOOKUP($A236,#REF!,7,FALSE)&gt;0,H236*VLOOKUP($A236,BASE_DADOS!$A:$O,12,0),0),0)</f>
        <v>0</v>
      </c>
      <c r="X236" s="73">
        <f>IFERROR(IF(VLOOKUP($A236,#REF!,7,FALSE)&gt;0,I236*VLOOKUP($A236,BASE_DADOS!$A:$O,12,0),0),0)</f>
        <v>0</v>
      </c>
      <c r="Y236" s="73">
        <f>IFERROR(IF(VLOOKUP($A236,#REF!,7,FALSE)&gt;0,J236*VLOOKUP($A236,BASE_DADOS!$A:$O,12,0),0),0)</f>
        <v>0</v>
      </c>
      <c r="Z236" s="73">
        <f>IFERROR(IF(VLOOKUP($A236,#REF!,7,FALSE)&gt;0,K236*VLOOKUP($A236,BASE_DADOS!$A:$O,12,0),0),0)</f>
        <v>0</v>
      </c>
      <c r="AA236" s="73">
        <f>IFERROR(IF(VLOOKUP($A236,#REF!,7,FALSE)&gt;0,L236*VLOOKUP($A236,BASE_DADOS!$A:$O,12,0),0),0)</f>
        <v>0</v>
      </c>
      <c r="AB236" s="73">
        <f>IFERROR(IF(VLOOKUP($A236,#REF!,7,FALSE)&gt;0,M236*VLOOKUP($A236,BASE_DADOS!$A:$O,12,0),0),0)</f>
        <v>0</v>
      </c>
      <c r="AC236" s="73">
        <f>IFERROR(IF(VLOOKUP($A236,#REF!,7,FALSE)&gt;0,N236*VLOOKUP($A236,BASE_DADOS!$A:$O,12,0),0),0)</f>
        <v>0</v>
      </c>
      <c r="AD236" s="73">
        <f>IFERROR(IF(VLOOKUP($A236,#REF!,7,FALSE)&gt;0,O236*VLOOKUP($A236,BASE_DADOS!$A:$O,12,0),0),0)</f>
        <v>0</v>
      </c>
      <c r="AE236" s="73">
        <f>IFERROR(IF(VLOOKUP($A236,#REF!,7,FALSE)&gt;0,P236*VLOOKUP($A236,BASE_DADOS!$A:$O,12,0),0),0)</f>
        <v>0</v>
      </c>
      <c r="AF236" s="73">
        <f>IFERROR(IF(VLOOKUP($A236,#REF!,7,FALSE)&gt;0,Q236*VLOOKUP($A236,BASE_DADOS!$A:$O,12,0),0),0)</f>
        <v>0</v>
      </c>
    </row>
    <row r="237" spans="1:32" ht="15.75" customHeight="1" x14ac:dyDescent="0.25">
      <c r="A237" s="69" t="str">
        <f t="shared" si="5"/>
        <v>SC6_OESTEREALITY SHOW 4</v>
      </c>
      <c r="B237" s="10" t="s">
        <v>90</v>
      </c>
      <c r="C237" s="24" t="s">
        <v>74</v>
      </c>
      <c r="D237" s="20">
        <v>0.50877192982456143</v>
      </c>
      <c r="E237" s="20">
        <v>0.49122807017543857</v>
      </c>
      <c r="F237" s="20">
        <v>7.6023391812865493E-2</v>
      </c>
      <c r="G237" s="20">
        <v>0.18128654970760233</v>
      </c>
      <c r="H237" s="20">
        <v>0.16959064327485379</v>
      </c>
      <c r="I237" s="20">
        <v>0.25730994152046782</v>
      </c>
      <c r="J237" s="20">
        <v>0.15789473684210525</v>
      </c>
      <c r="K237" s="20">
        <v>0.15789473684210525</v>
      </c>
      <c r="L237" s="20">
        <v>0.23391812865497075</v>
      </c>
      <c r="M237" s="20">
        <v>0.40350877192982454</v>
      </c>
      <c r="N237" s="20">
        <v>0.36257309941520466</v>
      </c>
      <c r="O237" s="20">
        <v>0.29203539823008851</v>
      </c>
      <c r="P237" s="20">
        <v>0.26548672566371684</v>
      </c>
      <c r="Q237" s="20">
        <v>0.44247787610619471</v>
      </c>
      <c r="R237" s="10"/>
      <c r="S237" s="73">
        <f>IFERROR(IF(VLOOKUP($A237,#REF!,7,FALSE)&gt;0,D237*VLOOKUP($A237,BASE_DADOS!$A:$O,12,0),0),0)</f>
        <v>0</v>
      </c>
      <c r="T237" s="73">
        <f>IFERROR(IF(VLOOKUP($A237,#REF!,7,FALSE)&gt;0,E237*VLOOKUP($A237,BASE_DADOS!$A:$O,12,0),0),0)</f>
        <v>0</v>
      </c>
      <c r="U237" s="73">
        <f>IFERROR(IF(VLOOKUP($A237,#REF!,7,FALSE)&gt;0,F237*VLOOKUP($A237,BASE_DADOS!$A:$O,12,0),0),0)</f>
        <v>0</v>
      </c>
      <c r="V237" s="73">
        <f>IFERROR(IF(VLOOKUP($A237,#REF!,7,FALSE)&gt;0,G237*VLOOKUP($A237,BASE_DADOS!$A:$O,12,0),0),0)</f>
        <v>0</v>
      </c>
      <c r="W237" s="73">
        <f>IFERROR(IF(VLOOKUP($A237,#REF!,7,FALSE)&gt;0,H237*VLOOKUP($A237,BASE_DADOS!$A:$O,12,0),0),0)</f>
        <v>0</v>
      </c>
      <c r="X237" s="73">
        <f>IFERROR(IF(VLOOKUP($A237,#REF!,7,FALSE)&gt;0,I237*VLOOKUP($A237,BASE_DADOS!$A:$O,12,0),0),0)</f>
        <v>0</v>
      </c>
      <c r="Y237" s="73">
        <f>IFERROR(IF(VLOOKUP($A237,#REF!,7,FALSE)&gt;0,J237*VLOOKUP($A237,BASE_DADOS!$A:$O,12,0),0),0)</f>
        <v>0</v>
      </c>
      <c r="Z237" s="73">
        <f>IFERROR(IF(VLOOKUP($A237,#REF!,7,FALSE)&gt;0,K237*VLOOKUP($A237,BASE_DADOS!$A:$O,12,0),0),0)</f>
        <v>0</v>
      </c>
      <c r="AA237" s="73">
        <f>IFERROR(IF(VLOOKUP($A237,#REF!,7,FALSE)&gt;0,L237*VLOOKUP($A237,BASE_DADOS!$A:$O,12,0),0),0)</f>
        <v>0</v>
      </c>
      <c r="AB237" s="73">
        <f>IFERROR(IF(VLOOKUP($A237,#REF!,7,FALSE)&gt;0,M237*VLOOKUP($A237,BASE_DADOS!$A:$O,12,0),0),0)</f>
        <v>0</v>
      </c>
      <c r="AC237" s="73">
        <f>IFERROR(IF(VLOOKUP($A237,#REF!,7,FALSE)&gt;0,N237*VLOOKUP($A237,BASE_DADOS!$A:$O,12,0),0),0)</f>
        <v>0</v>
      </c>
      <c r="AD237" s="73">
        <f>IFERROR(IF(VLOOKUP($A237,#REF!,7,FALSE)&gt;0,O237*VLOOKUP($A237,BASE_DADOS!$A:$O,12,0),0),0)</f>
        <v>0</v>
      </c>
      <c r="AE237" s="73">
        <f>IFERROR(IF(VLOOKUP($A237,#REF!,7,FALSE)&gt;0,P237*VLOOKUP($A237,BASE_DADOS!$A:$O,12,0),0),0)</f>
        <v>0</v>
      </c>
      <c r="AF237" s="73">
        <f>IFERROR(IF(VLOOKUP($A237,#REF!,7,FALSE)&gt;0,Q237*VLOOKUP($A237,BASE_DADOS!$A:$O,12,0),0),0)</f>
        <v>0</v>
      </c>
    </row>
    <row r="238" spans="1:32" ht="15.75" customHeight="1" x14ac:dyDescent="0.25">
      <c r="A238" s="69" t="str">
        <f t="shared" si="5"/>
        <v>SC6_OESTEDOMINGO ESPETACULAR</v>
      </c>
      <c r="B238" s="10" t="s">
        <v>90</v>
      </c>
      <c r="C238" s="24" t="s">
        <v>75</v>
      </c>
      <c r="D238" s="20">
        <v>0.50877192982456143</v>
      </c>
      <c r="E238" s="20">
        <v>0.49122807017543857</v>
      </c>
      <c r="F238" s="20">
        <v>7.6023391812865493E-2</v>
      </c>
      <c r="G238" s="20">
        <v>0.18128654970760233</v>
      </c>
      <c r="H238" s="20">
        <v>0.16959064327485379</v>
      </c>
      <c r="I238" s="20">
        <v>0.25730994152046782</v>
      </c>
      <c r="J238" s="20">
        <v>0.15789473684210525</v>
      </c>
      <c r="K238" s="20">
        <v>0.15789473684210525</v>
      </c>
      <c r="L238" s="20">
        <v>0.23391812865497075</v>
      </c>
      <c r="M238" s="20">
        <v>0.40350877192982454</v>
      </c>
      <c r="N238" s="20">
        <v>0.36257309941520466</v>
      </c>
      <c r="O238" s="20">
        <v>0.29203539823008851</v>
      </c>
      <c r="P238" s="20">
        <v>0.26548672566371684</v>
      </c>
      <c r="Q238" s="20">
        <v>0.44247787610619471</v>
      </c>
      <c r="R238" s="10"/>
      <c r="S238" s="73">
        <f>IFERROR(IF(VLOOKUP($A238,#REF!,7,FALSE)&gt;0,D238*VLOOKUP($A238,BASE_DADOS!$A:$O,12,0),0),0)</f>
        <v>0</v>
      </c>
      <c r="T238" s="73">
        <f>IFERROR(IF(VLOOKUP($A238,#REF!,7,FALSE)&gt;0,E238*VLOOKUP($A238,BASE_DADOS!$A:$O,12,0),0),0)</f>
        <v>0</v>
      </c>
      <c r="U238" s="73">
        <f>IFERROR(IF(VLOOKUP($A238,#REF!,7,FALSE)&gt;0,F238*VLOOKUP($A238,BASE_DADOS!$A:$O,12,0),0),0)</f>
        <v>0</v>
      </c>
      <c r="V238" s="73">
        <f>IFERROR(IF(VLOOKUP($A238,#REF!,7,FALSE)&gt;0,G238*VLOOKUP($A238,BASE_DADOS!$A:$O,12,0),0),0)</f>
        <v>0</v>
      </c>
      <c r="W238" s="73">
        <f>IFERROR(IF(VLOOKUP($A238,#REF!,7,FALSE)&gt;0,H238*VLOOKUP($A238,BASE_DADOS!$A:$O,12,0),0),0)</f>
        <v>0</v>
      </c>
      <c r="X238" s="73">
        <f>IFERROR(IF(VLOOKUP($A238,#REF!,7,FALSE)&gt;0,I238*VLOOKUP($A238,BASE_DADOS!$A:$O,12,0),0),0)</f>
        <v>0</v>
      </c>
      <c r="Y238" s="73">
        <f>IFERROR(IF(VLOOKUP($A238,#REF!,7,FALSE)&gt;0,J238*VLOOKUP($A238,BASE_DADOS!$A:$O,12,0),0),0)</f>
        <v>0</v>
      </c>
      <c r="Z238" s="73">
        <f>IFERROR(IF(VLOOKUP($A238,#REF!,7,FALSE)&gt;0,K238*VLOOKUP($A238,BASE_DADOS!$A:$O,12,0),0),0)</f>
        <v>0</v>
      </c>
      <c r="AA238" s="73">
        <f>IFERROR(IF(VLOOKUP($A238,#REF!,7,FALSE)&gt;0,L238*VLOOKUP($A238,BASE_DADOS!$A:$O,12,0),0),0)</f>
        <v>0</v>
      </c>
      <c r="AB238" s="73">
        <f>IFERROR(IF(VLOOKUP($A238,#REF!,7,FALSE)&gt;0,M238*VLOOKUP($A238,BASE_DADOS!$A:$O,12,0),0),0)</f>
        <v>0</v>
      </c>
      <c r="AC238" s="73">
        <f>IFERROR(IF(VLOOKUP($A238,#REF!,7,FALSE)&gt;0,N238*VLOOKUP($A238,BASE_DADOS!$A:$O,12,0),0),0)</f>
        <v>0</v>
      </c>
      <c r="AD238" s="73">
        <f>IFERROR(IF(VLOOKUP($A238,#REF!,7,FALSE)&gt;0,O238*VLOOKUP($A238,BASE_DADOS!$A:$O,12,0),0),0)</f>
        <v>0</v>
      </c>
      <c r="AE238" s="73">
        <f>IFERROR(IF(VLOOKUP($A238,#REF!,7,FALSE)&gt;0,P238*VLOOKUP($A238,BASE_DADOS!$A:$O,12,0),0),0)</f>
        <v>0</v>
      </c>
      <c r="AF238" s="73">
        <f>IFERROR(IF(VLOOKUP($A238,#REF!,7,FALSE)&gt;0,Q238*VLOOKUP($A238,BASE_DADOS!$A:$O,12,0),0),0)</f>
        <v>0</v>
      </c>
    </row>
    <row r="239" spans="1:32" ht="15.75" customHeight="1" x14ac:dyDescent="0.25">
      <c r="A239" s="69" t="str">
        <f t="shared" si="5"/>
        <v>SC6_OESTECÂMERA RECORD</v>
      </c>
      <c r="B239" s="10" t="s">
        <v>90</v>
      </c>
      <c r="C239" s="24" t="s">
        <v>76</v>
      </c>
      <c r="D239" s="20">
        <v>0.50877192982456143</v>
      </c>
      <c r="E239" s="20">
        <v>0.49122807017543857</v>
      </c>
      <c r="F239" s="20">
        <v>7.6023391812865493E-2</v>
      </c>
      <c r="G239" s="20">
        <v>0.18128654970760233</v>
      </c>
      <c r="H239" s="20">
        <v>0.16959064327485379</v>
      </c>
      <c r="I239" s="20">
        <v>0.25730994152046782</v>
      </c>
      <c r="J239" s="20">
        <v>0.15789473684210525</v>
      </c>
      <c r="K239" s="20">
        <v>0.15789473684210525</v>
      </c>
      <c r="L239" s="20">
        <v>0.23391812865497075</v>
      </c>
      <c r="M239" s="20">
        <v>0.40350877192982454</v>
      </c>
      <c r="N239" s="20">
        <v>0.36257309941520466</v>
      </c>
      <c r="O239" s="20">
        <v>0.29203539823008851</v>
      </c>
      <c r="P239" s="20">
        <v>0.26548672566371684</v>
      </c>
      <c r="Q239" s="20">
        <v>0.44247787610619471</v>
      </c>
      <c r="R239" s="10"/>
      <c r="S239" s="73">
        <f>IFERROR(IF(VLOOKUP($A239,#REF!,7,FALSE)&gt;0,D239*VLOOKUP($A239,BASE_DADOS!$A:$O,12,0),0),0)</f>
        <v>0</v>
      </c>
      <c r="T239" s="73">
        <f>IFERROR(IF(VLOOKUP($A239,#REF!,7,FALSE)&gt;0,E239*VLOOKUP($A239,BASE_DADOS!$A:$O,12,0),0),0)</f>
        <v>0</v>
      </c>
      <c r="U239" s="73">
        <f>IFERROR(IF(VLOOKUP($A239,#REF!,7,FALSE)&gt;0,F239*VLOOKUP($A239,BASE_DADOS!$A:$O,12,0),0),0)</f>
        <v>0</v>
      </c>
      <c r="V239" s="73">
        <f>IFERROR(IF(VLOOKUP($A239,#REF!,7,FALSE)&gt;0,G239*VLOOKUP($A239,BASE_DADOS!$A:$O,12,0),0),0)</f>
        <v>0</v>
      </c>
      <c r="W239" s="73">
        <f>IFERROR(IF(VLOOKUP($A239,#REF!,7,FALSE)&gt;0,H239*VLOOKUP($A239,BASE_DADOS!$A:$O,12,0),0),0)</f>
        <v>0</v>
      </c>
      <c r="X239" s="73">
        <f>IFERROR(IF(VLOOKUP($A239,#REF!,7,FALSE)&gt;0,I239*VLOOKUP($A239,BASE_DADOS!$A:$O,12,0),0),0)</f>
        <v>0</v>
      </c>
      <c r="Y239" s="73">
        <f>IFERROR(IF(VLOOKUP($A239,#REF!,7,FALSE)&gt;0,J239*VLOOKUP($A239,BASE_DADOS!$A:$O,12,0),0),0)</f>
        <v>0</v>
      </c>
      <c r="Z239" s="73">
        <f>IFERROR(IF(VLOOKUP($A239,#REF!,7,FALSE)&gt;0,K239*VLOOKUP($A239,BASE_DADOS!$A:$O,12,0),0),0)</f>
        <v>0</v>
      </c>
      <c r="AA239" s="73">
        <f>IFERROR(IF(VLOOKUP($A239,#REF!,7,FALSE)&gt;0,L239*VLOOKUP($A239,BASE_DADOS!$A:$O,12,0),0),0)</f>
        <v>0</v>
      </c>
      <c r="AB239" s="73">
        <f>IFERROR(IF(VLOOKUP($A239,#REF!,7,FALSE)&gt;0,M239*VLOOKUP($A239,BASE_DADOS!$A:$O,12,0),0),0)</f>
        <v>0</v>
      </c>
      <c r="AC239" s="73">
        <f>IFERROR(IF(VLOOKUP($A239,#REF!,7,FALSE)&gt;0,N239*VLOOKUP($A239,BASE_DADOS!$A:$O,12,0),0),0)</f>
        <v>0</v>
      </c>
      <c r="AD239" s="73">
        <f>IFERROR(IF(VLOOKUP($A239,#REF!,7,FALSE)&gt;0,O239*VLOOKUP($A239,BASE_DADOS!$A:$O,12,0),0),0)</f>
        <v>0</v>
      </c>
      <c r="AE239" s="73">
        <f>IFERROR(IF(VLOOKUP($A239,#REF!,7,FALSE)&gt;0,P239*VLOOKUP($A239,BASE_DADOS!$A:$O,12,0),0),0)</f>
        <v>0</v>
      </c>
      <c r="AF239" s="73">
        <f>IFERROR(IF(VLOOKUP($A239,#REF!,7,FALSE)&gt;0,Q239*VLOOKUP($A239,BASE_DADOS!$A:$O,12,0),0),0)</f>
        <v>0</v>
      </c>
    </row>
    <row r="240" spans="1:32" ht="15.75" customHeight="1" x14ac:dyDescent="0.25">
      <c r="A240" s="69" t="str">
        <f t="shared" si="5"/>
        <v>SC6_OESTESERIE DE DOMINGO</v>
      </c>
      <c r="B240" s="10" t="s">
        <v>90</v>
      </c>
      <c r="C240" s="24" t="s">
        <v>77</v>
      </c>
      <c r="D240" s="20">
        <v>0.50877192982456143</v>
      </c>
      <c r="E240" s="20">
        <v>0.49122807017543857</v>
      </c>
      <c r="F240" s="20">
        <v>7.6023391812865493E-2</v>
      </c>
      <c r="G240" s="20">
        <v>0.18128654970760233</v>
      </c>
      <c r="H240" s="20">
        <v>0.16959064327485379</v>
      </c>
      <c r="I240" s="20">
        <v>0.25730994152046782</v>
      </c>
      <c r="J240" s="20">
        <v>0.15789473684210525</v>
      </c>
      <c r="K240" s="20">
        <v>0.15789473684210525</v>
      </c>
      <c r="L240" s="20">
        <v>0.23391812865497075</v>
      </c>
      <c r="M240" s="20">
        <v>0.40350877192982454</v>
      </c>
      <c r="N240" s="20">
        <v>0.36257309941520466</v>
      </c>
      <c r="O240" s="20">
        <v>0.29203539823008851</v>
      </c>
      <c r="P240" s="20">
        <v>0.26548672566371684</v>
      </c>
      <c r="Q240" s="20">
        <v>0.44247787610619471</v>
      </c>
      <c r="R240" s="10"/>
      <c r="S240" s="73">
        <f>IFERROR(IF(VLOOKUP($A240,#REF!,7,FALSE)&gt;0,D240*VLOOKUP($A240,BASE_DADOS!$A:$O,12,0),0),0)</f>
        <v>0</v>
      </c>
      <c r="T240" s="73">
        <f>IFERROR(IF(VLOOKUP($A240,#REF!,7,FALSE)&gt;0,E240*VLOOKUP($A240,BASE_DADOS!$A:$O,12,0),0),0)</f>
        <v>0</v>
      </c>
      <c r="U240" s="73">
        <f>IFERROR(IF(VLOOKUP($A240,#REF!,7,FALSE)&gt;0,F240*VLOOKUP($A240,BASE_DADOS!$A:$O,12,0),0),0)</f>
        <v>0</v>
      </c>
      <c r="V240" s="73">
        <f>IFERROR(IF(VLOOKUP($A240,#REF!,7,FALSE)&gt;0,G240*VLOOKUP($A240,BASE_DADOS!$A:$O,12,0),0),0)</f>
        <v>0</v>
      </c>
      <c r="W240" s="73">
        <f>IFERROR(IF(VLOOKUP($A240,#REF!,7,FALSE)&gt;0,H240*VLOOKUP($A240,BASE_DADOS!$A:$O,12,0),0),0)</f>
        <v>0</v>
      </c>
      <c r="X240" s="73">
        <f>IFERROR(IF(VLOOKUP($A240,#REF!,7,FALSE)&gt;0,I240*VLOOKUP($A240,BASE_DADOS!$A:$O,12,0),0),0)</f>
        <v>0</v>
      </c>
      <c r="Y240" s="73">
        <f>IFERROR(IF(VLOOKUP($A240,#REF!,7,FALSE)&gt;0,J240*VLOOKUP($A240,BASE_DADOS!$A:$O,12,0),0),0)</f>
        <v>0</v>
      </c>
      <c r="Z240" s="73">
        <f>IFERROR(IF(VLOOKUP($A240,#REF!,7,FALSE)&gt;0,K240*VLOOKUP($A240,BASE_DADOS!$A:$O,12,0),0),0)</f>
        <v>0</v>
      </c>
      <c r="AA240" s="73">
        <f>IFERROR(IF(VLOOKUP($A240,#REF!,7,FALSE)&gt;0,L240*VLOOKUP($A240,BASE_DADOS!$A:$O,12,0),0),0)</f>
        <v>0</v>
      </c>
      <c r="AB240" s="73">
        <f>IFERROR(IF(VLOOKUP($A240,#REF!,7,FALSE)&gt;0,M240*VLOOKUP($A240,BASE_DADOS!$A:$O,12,0),0),0)</f>
        <v>0</v>
      </c>
      <c r="AC240" s="73">
        <f>IFERROR(IF(VLOOKUP($A240,#REF!,7,FALSE)&gt;0,N240*VLOOKUP($A240,BASE_DADOS!$A:$O,12,0),0),0)</f>
        <v>0</v>
      </c>
      <c r="AD240" s="73">
        <f>IFERROR(IF(VLOOKUP($A240,#REF!,7,FALSE)&gt;0,O240*VLOOKUP($A240,BASE_DADOS!$A:$O,12,0),0),0)</f>
        <v>0</v>
      </c>
      <c r="AE240" s="73">
        <f>IFERROR(IF(VLOOKUP($A240,#REF!,7,FALSE)&gt;0,P240*VLOOKUP($A240,BASE_DADOS!$A:$O,12,0),0),0)</f>
        <v>0</v>
      </c>
      <c r="AF240" s="73">
        <f>IFERROR(IF(VLOOKUP($A240,#REF!,7,FALSE)&gt;0,Q240*VLOOKUP($A240,BASE_DADOS!$A:$O,12,0),0),0)</f>
        <v>0</v>
      </c>
    </row>
    <row r="241" spans="1:32" ht="15.75" customHeight="1" x14ac:dyDescent="0.25">
      <c r="A241" s="69" t="str">
        <f t="shared" si="5"/>
        <v>SC6_OESTEABERTURA / 12H00</v>
      </c>
      <c r="B241" s="10" t="s">
        <v>90</v>
      </c>
      <c r="C241" s="24" t="s">
        <v>79</v>
      </c>
      <c r="D241" s="20">
        <v>0.41699999999999998</v>
      </c>
      <c r="E241" s="20">
        <v>0.58299999999999996</v>
      </c>
      <c r="F241" s="20">
        <v>7.9000000000000001E-2</v>
      </c>
      <c r="G241" s="20">
        <v>0.189</v>
      </c>
      <c r="H241" s="20">
        <v>0.219</v>
      </c>
      <c r="I241" s="20">
        <v>0.182</v>
      </c>
      <c r="J241" s="20">
        <v>0.16500000000000001</v>
      </c>
      <c r="K241" s="20">
        <v>0.16600000000000001</v>
      </c>
      <c r="L241" s="20">
        <v>0.33600000000000002</v>
      </c>
      <c r="M241" s="20">
        <v>0.39300000000000002</v>
      </c>
      <c r="N241" s="20">
        <v>0.27100000000000002</v>
      </c>
      <c r="O241" s="20">
        <v>0.46</v>
      </c>
      <c r="P241" s="20">
        <v>0.33800000000000002</v>
      </c>
      <c r="Q241" s="20">
        <v>0.20200000000000001</v>
      </c>
      <c r="R241" s="10"/>
      <c r="S241" s="73">
        <f>IFERROR(IF(VLOOKUP($A241,#REF!,7,FALSE)&gt;0,D241*VLOOKUP($A241,BASE_DADOS!$A:$O,12,0),0),0)</f>
        <v>0</v>
      </c>
      <c r="T241" s="73">
        <f>IFERROR(IF(VLOOKUP($A241,#REF!,7,FALSE)&gt;0,E241*VLOOKUP($A241,BASE_DADOS!$A:$O,12,0),0),0)</f>
        <v>0</v>
      </c>
      <c r="U241" s="73">
        <f>IFERROR(IF(VLOOKUP($A241,#REF!,7,FALSE)&gt;0,F241*VLOOKUP($A241,BASE_DADOS!$A:$O,12,0),0),0)</f>
        <v>0</v>
      </c>
      <c r="V241" s="73">
        <f>IFERROR(IF(VLOOKUP($A241,#REF!,7,FALSE)&gt;0,G241*VLOOKUP($A241,BASE_DADOS!$A:$O,12,0),0),0)</f>
        <v>0</v>
      </c>
      <c r="W241" s="73">
        <f>IFERROR(IF(VLOOKUP($A241,#REF!,7,FALSE)&gt;0,H241*VLOOKUP($A241,BASE_DADOS!$A:$O,12,0),0),0)</f>
        <v>0</v>
      </c>
      <c r="X241" s="73">
        <f>IFERROR(IF(VLOOKUP($A241,#REF!,7,FALSE)&gt;0,I241*VLOOKUP($A241,BASE_DADOS!$A:$O,12,0),0),0)</f>
        <v>0</v>
      </c>
      <c r="Y241" s="73">
        <f>IFERROR(IF(VLOOKUP($A241,#REF!,7,FALSE)&gt;0,J241*VLOOKUP($A241,BASE_DADOS!$A:$O,12,0),0),0)</f>
        <v>0</v>
      </c>
      <c r="Z241" s="73">
        <f>IFERROR(IF(VLOOKUP($A241,#REF!,7,FALSE)&gt;0,K241*VLOOKUP($A241,BASE_DADOS!$A:$O,12,0),0),0)</f>
        <v>0</v>
      </c>
      <c r="AA241" s="73">
        <f>IFERROR(IF(VLOOKUP($A241,#REF!,7,FALSE)&gt;0,L241*VLOOKUP($A241,BASE_DADOS!$A:$O,12,0),0),0)</f>
        <v>0</v>
      </c>
      <c r="AB241" s="73">
        <f>IFERROR(IF(VLOOKUP($A241,#REF!,7,FALSE)&gt;0,M241*VLOOKUP($A241,BASE_DADOS!$A:$O,12,0),0),0)</f>
        <v>0</v>
      </c>
      <c r="AC241" s="73">
        <f>IFERROR(IF(VLOOKUP($A241,#REF!,7,FALSE)&gt;0,N241*VLOOKUP($A241,BASE_DADOS!$A:$O,12,0),0),0)</f>
        <v>0</v>
      </c>
      <c r="AD241" s="73">
        <f>IFERROR(IF(VLOOKUP($A241,#REF!,7,FALSE)&gt;0,O241*VLOOKUP($A241,BASE_DADOS!$A:$O,12,0),0),0)</f>
        <v>0</v>
      </c>
      <c r="AE241" s="73">
        <f>IFERROR(IF(VLOOKUP($A241,#REF!,7,FALSE)&gt;0,P241*VLOOKUP($A241,BASE_DADOS!$A:$O,12,0),0),0)</f>
        <v>0</v>
      </c>
      <c r="AF241" s="73">
        <f>IFERROR(IF(VLOOKUP($A241,#REF!,7,FALSE)&gt;0,Q241*VLOOKUP($A241,BASE_DADOS!$A:$O,12,0),0),0)</f>
        <v>0</v>
      </c>
    </row>
    <row r="242" spans="1:32" ht="15.75" customHeight="1" x14ac:dyDescent="0.25">
      <c r="A242" s="69" t="str">
        <f t="shared" si="5"/>
        <v>SC6_OESTE12H00 / 18H00</v>
      </c>
      <c r="B242" s="10" t="s">
        <v>90</v>
      </c>
      <c r="C242" s="24" t="s">
        <v>80</v>
      </c>
      <c r="D242" s="20">
        <v>0.47799999999999998</v>
      </c>
      <c r="E242" s="20">
        <v>0.52200000000000002</v>
      </c>
      <c r="F242" s="20">
        <v>0.14499999999999999</v>
      </c>
      <c r="G242" s="20">
        <v>0.11799999999999999</v>
      </c>
      <c r="H242" s="20">
        <v>0.30099999999999999</v>
      </c>
      <c r="I242" s="20">
        <v>0.22600000000000001</v>
      </c>
      <c r="J242" s="20">
        <v>0.113</v>
      </c>
      <c r="K242" s="20">
        <v>9.8000000000000004E-2</v>
      </c>
      <c r="L242" s="20">
        <v>0.29399999999999998</v>
      </c>
      <c r="M242" s="20">
        <v>0.42499999999999999</v>
      </c>
      <c r="N242" s="20">
        <v>0.28199999999999997</v>
      </c>
      <c r="O242" s="20">
        <v>0.24199999999999999</v>
      </c>
      <c r="P242" s="20">
        <v>0.40799999999999997</v>
      </c>
      <c r="Q242" s="20">
        <v>0.34899999999999998</v>
      </c>
      <c r="R242" s="10"/>
      <c r="S242" s="73">
        <f>IFERROR(IF(VLOOKUP($A242,#REF!,7,FALSE)&gt;0,D242*VLOOKUP($A242,BASE_DADOS!$A:$O,12,0),0),0)</f>
        <v>0</v>
      </c>
      <c r="T242" s="73">
        <f>IFERROR(IF(VLOOKUP($A242,#REF!,7,FALSE)&gt;0,E242*VLOOKUP($A242,BASE_DADOS!$A:$O,12,0),0),0)</f>
        <v>0</v>
      </c>
      <c r="U242" s="73">
        <f>IFERROR(IF(VLOOKUP($A242,#REF!,7,FALSE)&gt;0,F242*VLOOKUP($A242,BASE_DADOS!$A:$O,12,0),0),0)</f>
        <v>0</v>
      </c>
      <c r="V242" s="73">
        <f>IFERROR(IF(VLOOKUP($A242,#REF!,7,FALSE)&gt;0,G242*VLOOKUP($A242,BASE_DADOS!$A:$O,12,0),0),0)</f>
        <v>0</v>
      </c>
      <c r="W242" s="73">
        <f>IFERROR(IF(VLOOKUP($A242,#REF!,7,FALSE)&gt;0,H242*VLOOKUP($A242,BASE_DADOS!$A:$O,12,0),0),0)</f>
        <v>0</v>
      </c>
      <c r="X242" s="73">
        <f>IFERROR(IF(VLOOKUP($A242,#REF!,7,FALSE)&gt;0,I242*VLOOKUP($A242,BASE_DADOS!$A:$O,12,0),0),0)</f>
        <v>0</v>
      </c>
      <c r="Y242" s="73">
        <f>IFERROR(IF(VLOOKUP($A242,#REF!,7,FALSE)&gt;0,J242*VLOOKUP($A242,BASE_DADOS!$A:$O,12,0),0),0)</f>
        <v>0</v>
      </c>
      <c r="Z242" s="73">
        <f>IFERROR(IF(VLOOKUP($A242,#REF!,7,FALSE)&gt;0,K242*VLOOKUP($A242,BASE_DADOS!$A:$O,12,0),0),0)</f>
        <v>0</v>
      </c>
      <c r="AA242" s="73">
        <f>IFERROR(IF(VLOOKUP($A242,#REF!,7,FALSE)&gt;0,L242*VLOOKUP($A242,BASE_DADOS!$A:$O,12,0),0),0)</f>
        <v>0</v>
      </c>
      <c r="AB242" s="73">
        <f>IFERROR(IF(VLOOKUP($A242,#REF!,7,FALSE)&gt;0,M242*VLOOKUP($A242,BASE_DADOS!$A:$O,12,0),0),0)</f>
        <v>0</v>
      </c>
      <c r="AC242" s="73">
        <f>IFERROR(IF(VLOOKUP($A242,#REF!,7,FALSE)&gt;0,N242*VLOOKUP($A242,BASE_DADOS!$A:$O,12,0),0),0)</f>
        <v>0</v>
      </c>
      <c r="AD242" s="73">
        <f>IFERROR(IF(VLOOKUP($A242,#REF!,7,FALSE)&gt;0,O242*VLOOKUP($A242,BASE_DADOS!$A:$O,12,0),0),0)</f>
        <v>0</v>
      </c>
      <c r="AE242" s="73">
        <f>IFERROR(IF(VLOOKUP($A242,#REF!,7,FALSE)&gt;0,P242*VLOOKUP($A242,BASE_DADOS!$A:$O,12,0),0),0)</f>
        <v>0</v>
      </c>
      <c r="AF242" s="73">
        <f>IFERROR(IF(VLOOKUP($A242,#REF!,7,FALSE)&gt;0,Q242*VLOOKUP($A242,BASE_DADOS!$A:$O,12,0),0),0)</f>
        <v>0</v>
      </c>
    </row>
    <row r="243" spans="1:32" ht="15.75" customHeight="1" x14ac:dyDescent="0.25">
      <c r="A243" s="69" t="str">
        <f t="shared" si="5"/>
        <v>SC6_OESTE18H00 / ENCERRAMENTO</v>
      </c>
      <c r="B243" s="10" t="s">
        <v>90</v>
      </c>
      <c r="C243" s="24" t="s">
        <v>81</v>
      </c>
      <c r="D243" s="20">
        <v>0.55800000000000005</v>
      </c>
      <c r="E243" s="20">
        <v>0.442</v>
      </c>
      <c r="F243" s="20">
        <v>0.09</v>
      </c>
      <c r="G243" s="20">
        <v>0.13</v>
      </c>
      <c r="H243" s="20">
        <v>0.26100000000000001</v>
      </c>
      <c r="I243" s="20">
        <v>0.112</v>
      </c>
      <c r="J243" s="20">
        <v>0.21099999999999999</v>
      </c>
      <c r="K243" s="20">
        <v>0.19600000000000001</v>
      </c>
      <c r="L243" s="20">
        <v>0.32500000000000001</v>
      </c>
      <c r="M243" s="20">
        <v>0.47</v>
      </c>
      <c r="N243" s="20">
        <v>0.20499999999999999</v>
      </c>
      <c r="O243" s="20">
        <v>0.375</v>
      </c>
      <c r="P243" s="20">
        <v>0.33400000000000002</v>
      </c>
      <c r="Q243" s="20">
        <v>0.29199999999999998</v>
      </c>
      <c r="R243" s="10"/>
      <c r="S243" s="73">
        <f>IFERROR(IF(VLOOKUP($A243,#REF!,7,FALSE)&gt;0,D243*VLOOKUP($A243,BASE_DADOS!$A:$O,12,0),0),0)</f>
        <v>0</v>
      </c>
      <c r="T243" s="73">
        <f>IFERROR(IF(VLOOKUP($A243,#REF!,7,FALSE)&gt;0,E243*VLOOKUP($A243,BASE_DADOS!$A:$O,12,0),0),0)</f>
        <v>0</v>
      </c>
      <c r="U243" s="73">
        <f>IFERROR(IF(VLOOKUP($A243,#REF!,7,FALSE)&gt;0,F243*VLOOKUP($A243,BASE_DADOS!$A:$O,12,0),0),0)</f>
        <v>0</v>
      </c>
      <c r="V243" s="73">
        <f>IFERROR(IF(VLOOKUP($A243,#REF!,7,FALSE)&gt;0,G243*VLOOKUP($A243,BASE_DADOS!$A:$O,12,0),0),0)</f>
        <v>0</v>
      </c>
      <c r="W243" s="73">
        <f>IFERROR(IF(VLOOKUP($A243,#REF!,7,FALSE)&gt;0,H243*VLOOKUP($A243,BASE_DADOS!$A:$O,12,0),0),0)</f>
        <v>0</v>
      </c>
      <c r="X243" s="73">
        <f>IFERROR(IF(VLOOKUP($A243,#REF!,7,FALSE)&gt;0,I243*VLOOKUP($A243,BASE_DADOS!$A:$O,12,0),0),0)</f>
        <v>0</v>
      </c>
      <c r="Y243" s="73">
        <f>IFERROR(IF(VLOOKUP($A243,#REF!,7,FALSE)&gt;0,J243*VLOOKUP($A243,BASE_DADOS!$A:$O,12,0),0),0)</f>
        <v>0</v>
      </c>
      <c r="Z243" s="73">
        <f>IFERROR(IF(VLOOKUP($A243,#REF!,7,FALSE)&gt;0,K243*VLOOKUP($A243,BASE_DADOS!$A:$O,12,0),0),0)</f>
        <v>0</v>
      </c>
      <c r="AA243" s="73">
        <f>IFERROR(IF(VLOOKUP($A243,#REF!,7,FALSE)&gt;0,L243*VLOOKUP($A243,BASE_DADOS!$A:$O,12,0),0),0)</f>
        <v>0</v>
      </c>
      <c r="AB243" s="73">
        <f>IFERROR(IF(VLOOKUP($A243,#REF!,7,FALSE)&gt;0,M243*VLOOKUP($A243,BASE_DADOS!$A:$O,12,0),0),0)</f>
        <v>0</v>
      </c>
      <c r="AC243" s="73">
        <f>IFERROR(IF(VLOOKUP($A243,#REF!,7,FALSE)&gt;0,N243*VLOOKUP($A243,BASE_DADOS!$A:$O,12,0),0),0)</f>
        <v>0</v>
      </c>
      <c r="AD243" s="73">
        <f>IFERROR(IF(VLOOKUP($A243,#REF!,7,FALSE)&gt;0,O243*VLOOKUP($A243,BASE_DADOS!$A:$O,12,0),0),0)</f>
        <v>0</v>
      </c>
      <c r="AE243" s="73">
        <f>IFERROR(IF(VLOOKUP($A243,#REF!,7,FALSE)&gt;0,P243*VLOOKUP($A243,BASE_DADOS!$A:$O,12,0),0),0)</f>
        <v>0</v>
      </c>
      <c r="AF243" s="73">
        <f>IFERROR(IF(VLOOKUP($A243,#REF!,7,FALSE)&gt;0,Q243*VLOOKUP($A243,BASE_DADOS!$A:$O,12,0),0),0)</f>
        <v>0</v>
      </c>
    </row>
    <row r="244" spans="1:32" ht="15.75" customHeight="1" x14ac:dyDescent="0.25">
      <c r="A244" s="69" t="str">
        <f t="shared" si="5"/>
        <v>SC6_OESTEABERTURA / ENCERRAMENTO</v>
      </c>
      <c r="B244" s="10" t="s">
        <v>90</v>
      </c>
      <c r="C244" s="24" t="s">
        <v>82</v>
      </c>
      <c r="D244" s="20">
        <v>0.49099999999999999</v>
      </c>
      <c r="E244" s="20">
        <v>0.50900000000000001</v>
      </c>
      <c r="F244" s="20">
        <v>0.104</v>
      </c>
      <c r="G244" s="20">
        <v>0.15</v>
      </c>
      <c r="H244" s="20">
        <v>0.24399999999999999</v>
      </c>
      <c r="I244" s="20">
        <v>0.18</v>
      </c>
      <c r="J244" s="20">
        <v>0.16500000000000001</v>
      </c>
      <c r="K244" s="20">
        <v>0.157</v>
      </c>
      <c r="L244" s="20">
        <v>0.32100000000000001</v>
      </c>
      <c r="M244" s="20">
        <v>0.437</v>
      </c>
      <c r="N244" s="20">
        <v>0.24199999999999999</v>
      </c>
      <c r="O244" s="20">
        <v>0.35799999999999998</v>
      </c>
      <c r="P244" s="20">
        <v>0.35499999999999998</v>
      </c>
      <c r="Q244" s="20">
        <v>0.28599999999999998</v>
      </c>
      <c r="R244" s="10"/>
      <c r="S244" s="73">
        <f>IFERROR(IF(VLOOKUP($A244,#REF!,7,FALSE)&gt;0,D244*VLOOKUP($A244,BASE_DADOS!$A:$O,12,0),0),0)</f>
        <v>0</v>
      </c>
      <c r="T244" s="73">
        <f>IFERROR(IF(VLOOKUP($A244,#REF!,7,FALSE)&gt;0,E244*VLOOKUP($A244,BASE_DADOS!$A:$O,12,0),0),0)</f>
        <v>0</v>
      </c>
      <c r="U244" s="73">
        <f>IFERROR(IF(VLOOKUP($A244,#REF!,7,FALSE)&gt;0,F244*VLOOKUP($A244,BASE_DADOS!$A:$O,12,0),0),0)</f>
        <v>0</v>
      </c>
      <c r="V244" s="73">
        <f>IFERROR(IF(VLOOKUP($A244,#REF!,7,FALSE)&gt;0,G244*VLOOKUP($A244,BASE_DADOS!$A:$O,12,0),0),0)</f>
        <v>0</v>
      </c>
      <c r="W244" s="73">
        <f>IFERROR(IF(VLOOKUP($A244,#REF!,7,FALSE)&gt;0,H244*VLOOKUP($A244,BASE_DADOS!$A:$O,12,0),0),0)</f>
        <v>0</v>
      </c>
      <c r="X244" s="73">
        <f>IFERROR(IF(VLOOKUP($A244,#REF!,7,FALSE)&gt;0,I244*VLOOKUP($A244,BASE_DADOS!$A:$O,12,0),0),0)</f>
        <v>0</v>
      </c>
      <c r="Y244" s="73">
        <f>IFERROR(IF(VLOOKUP($A244,#REF!,7,FALSE)&gt;0,J244*VLOOKUP($A244,BASE_DADOS!$A:$O,12,0),0),0)</f>
        <v>0</v>
      </c>
      <c r="Z244" s="73">
        <f>IFERROR(IF(VLOOKUP($A244,#REF!,7,FALSE)&gt;0,K244*VLOOKUP($A244,BASE_DADOS!$A:$O,12,0),0),0)</f>
        <v>0</v>
      </c>
      <c r="AA244" s="73">
        <f>IFERROR(IF(VLOOKUP($A244,#REF!,7,FALSE)&gt;0,L244*VLOOKUP($A244,BASE_DADOS!$A:$O,12,0),0),0)</f>
        <v>0</v>
      </c>
      <c r="AB244" s="73">
        <f>IFERROR(IF(VLOOKUP($A244,#REF!,7,FALSE)&gt;0,M244*VLOOKUP($A244,BASE_DADOS!$A:$O,12,0),0),0)</f>
        <v>0</v>
      </c>
      <c r="AC244" s="73">
        <f>IFERROR(IF(VLOOKUP($A244,#REF!,7,FALSE)&gt;0,N244*VLOOKUP($A244,BASE_DADOS!$A:$O,12,0),0),0)</f>
        <v>0</v>
      </c>
      <c r="AD244" s="73">
        <f>IFERROR(IF(VLOOKUP($A244,#REF!,7,FALSE)&gt;0,O244*VLOOKUP($A244,BASE_DADOS!$A:$O,12,0),0),0)</f>
        <v>0</v>
      </c>
      <c r="AE244" s="73">
        <f>IFERROR(IF(VLOOKUP($A244,#REF!,7,FALSE)&gt;0,P244*VLOOKUP($A244,BASE_DADOS!$A:$O,12,0),0),0)</f>
        <v>0</v>
      </c>
      <c r="AF244" s="73">
        <f>IFERROR(IF(VLOOKUP($A244,#REF!,7,FALSE)&gt;0,Q244*VLOOKUP($A244,BASE_DADOS!$A:$O,12,0),0),0)</f>
        <v>0</v>
      </c>
    </row>
    <row r="245" spans="1:32" ht="15.75" customHeight="1" x14ac:dyDescent="0.25">
      <c r="A245" s="10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</row>
    <row r="246" spans="1:32" ht="15.75" customHeight="1" x14ac:dyDescent="0.25">
      <c r="A246" s="10"/>
      <c r="C246" s="79" t="s">
        <v>99</v>
      </c>
      <c r="D246" s="80" t="s">
        <v>100</v>
      </c>
      <c r="E246" s="80" t="s">
        <v>101</v>
      </c>
      <c r="F246" s="80" t="s">
        <v>118</v>
      </c>
      <c r="G246" s="80" t="s">
        <v>103</v>
      </c>
      <c r="H246" s="80" t="s">
        <v>104</v>
      </c>
      <c r="I246" s="80" t="s">
        <v>105</v>
      </c>
      <c r="J246" s="80" t="s">
        <v>106</v>
      </c>
      <c r="K246" s="80" t="s">
        <v>107</v>
      </c>
      <c r="L246" s="80" t="s">
        <v>108</v>
      </c>
      <c r="M246" s="80" t="s">
        <v>109</v>
      </c>
      <c r="N246" s="80" t="s">
        <v>110</v>
      </c>
      <c r="O246" s="80" t="s">
        <v>111</v>
      </c>
      <c r="P246" s="80" t="s">
        <v>112</v>
      </c>
      <c r="Q246" s="80" t="s">
        <v>113</v>
      </c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</row>
    <row r="247" spans="1:32" ht="15.75" customHeight="1" x14ac:dyDescent="0.25">
      <c r="A247" s="69" t="str">
        <f t="shared" ref="A247:A282" si="6">B247&amp;C247</f>
        <v>SCE_ESTADOSC NO AR</v>
      </c>
      <c r="B247" s="10" t="s">
        <v>94</v>
      </c>
      <c r="C247" s="24" t="s">
        <v>16</v>
      </c>
      <c r="D247" s="83">
        <f t="shared" ref="D247:Q247" si="7">AVERAGEIFS(D$2:D$244,$C$2:$C$244,$C247)</f>
        <v>0.51386238202474888</v>
      </c>
      <c r="E247" s="83">
        <f t="shared" si="7"/>
        <v>0.48613761797525118</v>
      </c>
      <c r="F247" s="83">
        <f t="shared" si="7"/>
        <v>7.3702145949160566E-2</v>
      </c>
      <c r="G247" s="83">
        <f t="shared" si="7"/>
        <v>0.12771723016426678</v>
      </c>
      <c r="H247" s="83">
        <f t="shared" si="7"/>
        <v>0.18076496210752047</v>
      </c>
      <c r="I247" s="83">
        <f t="shared" si="7"/>
        <v>0.19767657108922976</v>
      </c>
      <c r="J247" s="83">
        <f t="shared" si="7"/>
        <v>0.20545693178487004</v>
      </c>
      <c r="K247" s="83">
        <f t="shared" si="7"/>
        <v>0.21484882557161902</v>
      </c>
      <c r="L247" s="83">
        <f t="shared" si="7"/>
        <v>0.28706093064250898</v>
      </c>
      <c r="M247" s="83">
        <f t="shared" si="7"/>
        <v>0.38809317823175093</v>
      </c>
      <c r="N247" s="83">
        <f t="shared" si="7"/>
        <v>0.32467922445907343</v>
      </c>
      <c r="O247" s="83">
        <f t="shared" si="7"/>
        <v>0.39447407568426501</v>
      </c>
      <c r="P247" s="83">
        <f t="shared" si="7"/>
        <v>0.36188918264166642</v>
      </c>
      <c r="Q247" s="83">
        <f t="shared" si="7"/>
        <v>0.24330340834073524</v>
      </c>
      <c r="S247" s="73">
        <f>IFERROR(IF(VLOOKUP($A247,#REF!,7,FALSE)&gt;0,D247*VLOOKUP($A247,BASE_DADOS!$A:$O,12,0),0),0)</f>
        <v>0</v>
      </c>
      <c r="T247" s="73">
        <f>IFERROR(IF(VLOOKUP($A247,#REF!,7,FALSE)&gt;0,E247*VLOOKUP($A247,BASE_DADOS!$A:$O,12,0),0),0)</f>
        <v>0</v>
      </c>
      <c r="U247" s="73">
        <f>IFERROR(IF(VLOOKUP($A247,#REF!,7,FALSE)&gt;0,F247*VLOOKUP($A247,BASE_DADOS!$A:$O,12,0),0),0)</f>
        <v>0</v>
      </c>
      <c r="V247" s="73">
        <f>IFERROR(IF(VLOOKUP($A247,#REF!,7,FALSE)&gt;0,G247*VLOOKUP($A247,BASE_DADOS!$A:$O,12,0),0),0)</f>
        <v>0</v>
      </c>
      <c r="W247" s="73">
        <f>IFERROR(IF(VLOOKUP($A247,#REF!,7,FALSE)&gt;0,H247*VLOOKUP($A247,BASE_DADOS!$A:$O,12,0),0),0)</f>
        <v>0</v>
      </c>
      <c r="X247" s="73">
        <f>IFERROR(IF(VLOOKUP($A247,#REF!,7,FALSE)&gt;0,I247*VLOOKUP($A247,BASE_DADOS!$A:$O,12,0),0),0)</f>
        <v>0</v>
      </c>
      <c r="Y247" s="73">
        <f>IFERROR(IF(VLOOKUP($A247,#REF!,7,FALSE)&gt;0,J247*VLOOKUP($A247,BASE_DADOS!$A:$O,12,0),0),0)</f>
        <v>0</v>
      </c>
      <c r="Z247" s="73">
        <f>IFERROR(IF(VLOOKUP($A247,#REF!,7,FALSE)&gt;0,K247*VLOOKUP($A247,BASE_DADOS!$A:$O,12,0),0),0)</f>
        <v>0</v>
      </c>
      <c r="AA247" s="73">
        <f>IFERROR(IF(VLOOKUP($A247,#REF!,7,FALSE)&gt;0,L247*VLOOKUP($A247,BASE_DADOS!$A:$O,12,0),0),0)</f>
        <v>0</v>
      </c>
      <c r="AB247" s="73">
        <f>IFERROR(IF(VLOOKUP($A247,#REF!,7,FALSE)&gt;0,M247*VLOOKUP($A247,BASE_DADOS!$A:$O,12,0),0),0)</f>
        <v>0</v>
      </c>
      <c r="AC247" s="73">
        <f>IFERROR(IF(VLOOKUP($A247,#REF!,7,FALSE)&gt;0,N247*VLOOKUP($A247,BASE_DADOS!$A:$O,12,0),0),0)</f>
        <v>0</v>
      </c>
      <c r="AD247" s="73">
        <f>IFERROR(IF(VLOOKUP($A247,#REF!,7,FALSE)&gt;0,O247*VLOOKUP($A247,BASE_DADOS!$A:$O,12,0),0),0)</f>
        <v>0</v>
      </c>
      <c r="AE247" s="73">
        <f>IFERROR(IF(VLOOKUP($A247,#REF!,7,FALSE)&gt;0,P247*VLOOKUP($A247,BASE_DADOS!$A:$O,12,0),0),0)</f>
        <v>0</v>
      </c>
      <c r="AF247" s="73">
        <f>IFERROR(IF(VLOOKUP($A247,#REF!,7,FALSE)&gt;0,Q247*VLOOKUP($A247,BASE_DADOS!$A:$O,12,0),0),0)</f>
        <v>0</v>
      </c>
    </row>
    <row r="248" spans="1:32" ht="15.75" customHeight="1" x14ac:dyDescent="0.25">
      <c r="A248" s="69" t="str">
        <f t="shared" si="6"/>
        <v>SCE_ESTADOFALA BRASIL</v>
      </c>
      <c r="B248" s="10" t="s">
        <v>94</v>
      </c>
      <c r="C248" s="24" t="s">
        <v>19</v>
      </c>
      <c r="D248" s="83">
        <f t="shared" ref="D248:Q248" si="8">AVERAGEIFS(D$2:D$244,$C$2:$C$244,$C248)</f>
        <v>0.47997062093146575</v>
      </c>
      <c r="E248" s="83">
        <f t="shared" si="8"/>
        <v>0.5200293790685343</v>
      </c>
      <c r="F248" s="83">
        <f t="shared" si="8"/>
        <v>8.061833377314255E-2</v>
      </c>
      <c r="G248" s="83">
        <f t="shared" si="8"/>
        <v>0.18845537580489155</v>
      </c>
      <c r="H248" s="83">
        <f t="shared" si="8"/>
        <v>0.1891043711684354</v>
      </c>
      <c r="I248" s="83">
        <f t="shared" si="8"/>
        <v>0.19111936211060473</v>
      </c>
      <c r="J248" s="83">
        <f t="shared" si="8"/>
        <v>0.17525793202950948</v>
      </c>
      <c r="K248" s="83">
        <f t="shared" si="8"/>
        <v>0.1754446251134163</v>
      </c>
      <c r="L248" s="83">
        <f t="shared" si="8"/>
        <v>0.33325796007655301</v>
      </c>
      <c r="M248" s="83">
        <f t="shared" si="8"/>
        <v>0.38463491076510453</v>
      </c>
      <c r="N248" s="83">
        <f t="shared" si="8"/>
        <v>0.28210712915834252</v>
      </c>
      <c r="O248" s="83">
        <f t="shared" si="8"/>
        <v>0.43462441545611963</v>
      </c>
      <c r="P248" s="83">
        <f t="shared" si="8"/>
        <v>0.2995067378762663</v>
      </c>
      <c r="Q248" s="83">
        <f t="shared" si="8"/>
        <v>0.26603551333428077</v>
      </c>
      <c r="S248" s="73">
        <f>IFERROR(IF(VLOOKUP($A248,#REF!,7,FALSE)&gt;0,D248*VLOOKUP($A248,BASE_DADOS!$A:$O,12,0),0),0)</f>
        <v>0</v>
      </c>
      <c r="T248" s="73">
        <f>IFERROR(IF(VLOOKUP($A248,#REF!,7,FALSE)&gt;0,E248*VLOOKUP($A248,BASE_DADOS!$A:$O,12,0),0),0)</f>
        <v>0</v>
      </c>
      <c r="U248" s="73">
        <f>IFERROR(IF(VLOOKUP($A248,#REF!,7,FALSE)&gt;0,F248*VLOOKUP($A248,BASE_DADOS!$A:$O,12,0),0),0)</f>
        <v>0</v>
      </c>
      <c r="V248" s="73">
        <f>IFERROR(IF(VLOOKUP($A248,#REF!,7,FALSE)&gt;0,G248*VLOOKUP($A248,BASE_DADOS!$A:$O,12,0),0),0)</f>
        <v>0</v>
      </c>
      <c r="W248" s="73">
        <f>IFERROR(IF(VLOOKUP($A248,#REF!,7,FALSE)&gt;0,H248*VLOOKUP($A248,BASE_DADOS!$A:$O,12,0),0),0)</f>
        <v>0</v>
      </c>
      <c r="X248" s="73">
        <f>IFERROR(IF(VLOOKUP($A248,#REF!,7,FALSE)&gt;0,I248*VLOOKUP($A248,BASE_DADOS!$A:$O,12,0),0),0)</f>
        <v>0</v>
      </c>
      <c r="Y248" s="73">
        <f>IFERROR(IF(VLOOKUP($A248,#REF!,7,FALSE)&gt;0,J248*VLOOKUP($A248,BASE_DADOS!$A:$O,12,0),0),0)</f>
        <v>0</v>
      </c>
      <c r="Z248" s="73">
        <f>IFERROR(IF(VLOOKUP($A248,#REF!,7,FALSE)&gt;0,K248*VLOOKUP($A248,BASE_DADOS!$A:$O,12,0),0),0)</f>
        <v>0</v>
      </c>
      <c r="AA248" s="73">
        <f>IFERROR(IF(VLOOKUP($A248,#REF!,7,FALSE)&gt;0,L248*VLOOKUP($A248,BASE_DADOS!$A:$O,12,0),0),0)</f>
        <v>0</v>
      </c>
      <c r="AB248" s="73">
        <f>IFERROR(IF(VLOOKUP($A248,#REF!,7,FALSE)&gt;0,M248*VLOOKUP($A248,BASE_DADOS!$A:$O,12,0),0),0)</f>
        <v>0</v>
      </c>
      <c r="AC248" s="73">
        <f>IFERROR(IF(VLOOKUP($A248,#REF!,7,FALSE)&gt;0,N248*VLOOKUP($A248,BASE_DADOS!$A:$O,12,0),0),0)</f>
        <v>0</v>
      </c>
      <c r="AD248" s="73">
        <f>IFERROR(IF(VLOOKUP($A248,#REF!,7,FALSE)&gt;0,O248*VLOOKUP($A248,BASE_DADOS!$A:$O,12,0),0),0)</f>
        <v>0</v>
      </c>
      <c r="AE248" s="73">
        <f>IFERROR(IF(VLOOKUP($A248,#REF!,7,FALSE)&gt;0,P248*VLOOKUP($A248,BASE_DADOS!$A:$O,12,0),0),0)</f>
        <v>0</v>
      </c>
      <c r="AF248" s="73">
        <f>IFERROR(IF(VLOOKUP($A248,#REF!,7,FALSE)&gt;0,Q248*VLOOKUP($A248,BASE_DADOS!$A:$O,12,0),0),0)</f>
        <v>0</v>
      </c>
    </row>
    <row r="249" spans="1:32" ht="15.75" customHeight="1" x14ac:dyDescent="0.25">
      <c r="A249" s="69" t="str">
        <f t="shared" si="6"/>
        <v>SCE_ESTADOHOJE EM DIA</v>
      </c>
      <c r="B249" s="10" t="s">
        <v>94</v>
      </c>
      <c r="C249" s="24" t="s">
        <v>21</v>
      </c>
      <c r="D249" s="83">
        <f t="shared" ref="D249:Q249" si="9">AVERAGEIFS(D$2:D$244,$C$2:$C$244,$C249)</f>
        <v>0.44999643938045225</v>
      </c>
      <c r="E249" s="83">
        <f t="shared" si="9"/>
        <v>0.5500035606195478</v>
      </c>
      <c r="F249" s="83">
        <f t="shared" si="9"/>
        <v>5.0919801685537648E-2</v>
      </c>
      <c r="G249" s="83">
        <f t="shared" si="9"/>
        <v>0.16817981548367897</v>
      </c>
      <c r="H249" s="83">
        <f t="shared" si="9"/>
        <v>0.18677120111467338</v>
      </c>
      <c r="I249" s="83">
        <f t="shared" si="9"/>
        <v>0.19134450712227588</v>
      </c>
      <c r="J249" s="83">
        <f t="shared" si="9"/>
        <v>0.18354152969982282</v>
      </c>
      <c r="K249" s="83">
        <f t="shared" si="9"/>
        <v>0.21924314489401134</v>
      </c>
      <c r="L249" s="83">
        <f t="shared" si="9"/>
        <v>0.24656281526318913</v>
      </c>
      <c r="M249" s="83">
        <f t="shared" si="9"/>
        <v>0.42844795561094301</v>
      </c>
      <c r="N249" s="83">
        <f t="shared" si="9"/>
        <v>0.32498922912586792</v>
      </c>
      <c r="O249" s="83">
        <f t="shared" si="9"/>
        <v>0.42080377374563421</v>
      </c>
      <c r="P249" s="83">
        <f t="shared" si="9"/>
        <v>0.38205221909873072</v>
      </c>
      <c r="Q249" s="83">
        <f t="shared" si="9"/>
        <v>0.1971440071556351</v>
      </c>
      <c r="S249" s="73">
        <f>IFERROR(IF(VLOOKUP($A249,#REF!,7,FALSE)&gt;0,D249*VLOOKUP($A249,BASE_DADOS!$A:$O,12,0),0),0)</f>
        <v>0</v>
      </c>
      <c r="T249" s="73">
        <f>IFERROR(IF(VLOOKUP($A249,#REF!,7,FALSE)&gt;0,E249*VLOOKUP($A249,BASE_DADOS!$A:$O,12,0),0),0)</f>
        <v>0</v>
      </c>
      <c r="U249" s="73">
        <f>IFERROR(IF(VLOOKUP($A249,#REF!,7,FALSE)&gt;0,F249*VLOOKUP($A249,BASE_DADOS!$A:$O,12,0),0),0)</f>
        <v>0</v>
      </c>
      <c r="V249" s="73">
        <f>IFERROR(IF(VLOOKUP($A249,#REF!,7,FALSE)&gt;0,G249*VLOOKUP($A249,BASE_DADOS!$A:$O,12,0),0),0)</f>
        <v>0</v>
      </c>
      <c r="W249" s="73">
        <f>IFERROR(IF(VLOOKUP($A249,#REF!,7,FALSE)&gt;0,H249*VLOOKUP($A249,BASE_DADOS!$A:$O,12,0),0),0)</f>
        <v>0</v>
      </c>
      <c r="X249" s="73">
        <f>IFERROR(IF(VLOOKUP($A249,#REF!,7,FALSE)&gt;0,I249*VLOOKUP($A249,BASE_DADOS!$A:$O,12,0),0),0)</f>
        <v>0</v>
      </c>
      <c r="Y249" s="73">
        <f>IFERROR(IF(VLOOKUP($A249,#REF!,7,FALSE)&gt;0,J249*VLOOKUP($A249,BASE_DADOS!$A:$O,12,0),0),0)</f>
        <v>0</v>
      </c>
      <c r="Z249" s="73">
        <f>IFERROR(IF(VLOOKUP($A249,#REF!,7,FALSE)&gt;0,K249*VLOOKUP($A249,BASE_DADOS!$A:$O,12,0),0),0)</f>
        <v>0</v>
      </c>
      <c r="AA249" s="73">
        <f>IFERROR(IF(VLOOKUP($A249,#REF!,7,FALSE)&gt;0,L249*VLOOKUP($A249,BASE_DADOS!$A:$O,12,0),0),0)</f>
        <v>0</v>
      </c>
      <c r="AB249" s="73">
        <f>IFERROR(IF(VLOOKUP($A249,#REF!,7,FALSE)&gt;0,M249*VLOOKUP($A249,BASE_DADOS!$A:$O,12,0),0),0)</f>
        <v>0</v>
      </c>
      <c r="AC249" s="73">
        <f>IFERROR(IF(VLOOKUP($A249,#REF!,7,FALSE)&gt;0,N249*VLOOKUP($A249,BASE_DADOS!$A:$O,12,0),0),0)</f>
        <v>0</v>
      </c>
      <c r="AD249" s="73">
        <f>IFERROR(IF(VLOOKUP($A249,#REF!,7,FALSE)&gt;0,O249*VLOOKUP($A249,BASE_DADOS!$A:$O,12,0),0),0)</f>
        <v>0</v>
      </c>
      <c r="AE249" s="73">
        <f>IFERROR(IF(VLOOKUP($A249,#REF!,7,FALSE)&gt;0,P249*VLOOKUP($A249,BASE_DADOS!$A:$O,12,0),0),0)</f>
        <v>0</v>
      </c>
      <c r="AF249" s="73">
        <f>IFERROR(IF(VLOOKUP($A249,#REF!,7,FALSE)&gt;0,Q249*VLOOKUP($A249,BASE_DADOS!$A:$O,12,0),0),0)</f>
        <v>0</v>
      </c>
    </row>
    <row r="250" spans="1:32" ht="15.75" customHeight="1" x14ac:dyDescent="0.25">
      <c r="A250" s="69" t="str">
        <f t="shared" si="6"/>
        <v>SCE_ESTADOBALANÇO GERAL SC</v>
      </c>
      <c r="B250" s="10" t="s">
        <v>94</v>
      </c>
      <c r="C250" s="24" t="s">
        <v>23</v>
      </c>
      <c r="D250" s="83">
        <f t="shared" ref="D250:Q250" si="10">AVERAGEIFS(D$2:D$244,$C$2:$C$244,$C250)</f>
        <v>0.49487658385922079</v>
      </c>
      <c r="E250" s="83">
        <f t="shared" si="10"/>
        <v>0.50512341614077927</v>
      </c>
      <c r="F250" s="83">
        <f t="shared" si="10"/>
        <v>6.393656055193038E-2</v>
      </c>
      <c r="G250" s="83">
        <f t="shared" si="10"/>
        <v>0.1464234809521531</v>
      </c>
      <c r="H250" s="83">
        <f t="shared" si="10"/>
        <v>0.18481889264029364</v>
      </c>
      <c r="I250" s="83">
        <f t="shared" si="10"/>
        <v>0.20045388556615173</v>
      </c>
      <c r="J250" s="83">
        <f t="shared" si="10"/>
        <v>0.19156821379206609</v>
      </c>
      <c r="K250" s="83">
        <f t="shared" si="10"/>
        <v>0.21279896649740496</v>
      </c>
      <c r="L250" s="83">
        <f t="shared" si="10"/>
        <v>0.28086765114453782</v>
      </c>
      <c r="M250" s="83">
        <f t="shared" si="10"/>
        <v>0.44031077064155738</v>
      </c>
      <c r="N250" s="83">
        <f t="shared" si="10"/>
        <v>0.27882157821390485</v>
      </c>
      <c r="O250" s="83">
        <f t="shared" si="10"/>
        <v>0.36106263142127992</v>
      </c>
      <c r="P250" s="83">
        <f t="shared" si="10"/>
        <v>0.37358943953037488</v>
      </c>
      <c r="Q250" s="83">
        <f t="shared" si="10"/>
        <v>0.2653479290483452</v>
      </c>
      <c r="S250" s="73">
        <f>IFERROR(IF(VLOOKUP($A250,#REF!,7,FALSE)&gt;0,D250*VLOOKUP($A250,BASE_DADOS!$A:$O,12,0),0),0)</f>
        <v>0</v>
      </c>
      <c r="T250" s="73">
        <f>IFERROR(IF(VLOOKUP($A250,#REF!,7,FALSE)&gt;0,E250*VLOOKUP($A250,BASE_DADOS!$A:$O,12,0),0),0)</f>
        <v>0</v>
      </c>
      <c r="U250" s="73">
        <f>IFERROR(IF(VLOOKUP($A250,#REF!,7,FALSE)&gt;0,F250*VLOOKUP($A250,BASE_DADOS!$A:$O,12,0),0),0)</f>
        <v>0</v>
      </c>
      <c r="V250" s="73">
        <f>IFERROR(IF(VLOOKUP($A250,#REF!,7,FALSE)&gt;0,G250*VLOOKUP($A250,BASE_DADOS!$A:$O,12,0),0),0)</f>
        <v>0</v>
      </c>
      <c r="W250" s="73">
        <f>IFERROR(IF(VLOOKUP($A250,#REF!,7,FALSE)&gt;0,H250*VLOOKUP($A250,BASE_DADOS!$A:$O,12,0),0),0)</f>
        <v>0</v>
      </c>
      <c r="X250" s="73">
        <f>IFERROR(IF(VLOOKUP($A250,#REF!,7,FALSE)&gt;0,I250*VLOOKUP($A250,BASE_DADOS!$A:$O,12,0),0),0)</f>
        <v>0</v>
      </c>
      <c r="Y250" s="73">
        <f>IFERROR(IF(VLOOKUP($A250,#REF!,7,FALSE)&gt;0,J250*VLOOKUP($A250,BASE_DADOS!$A:$O,12,0),0),0)</f>
        <v>0</v>
      </c>
      <c r="Z250" s="73">
        <f>IFERROR(IF(VLOOKUP($A250,#REF!,7,FALSE)&gt;0,K250*VLOOKUP($A250,BASE_DADOS!$A:$O,12,0),0),0)</f>
        <v>0</v>
      </c>
      <c r="AA250" s="73">
        <f>IFERROR(IF(VLOOKUP($A250,#REF!,7,FALSE)&gt;0,L250*VLOOKUP($A250,BASE_DADOS!$A:$O,12,0),0),0)</f>
        <v>0</v>
      </c>
      <c r="AB250" s="73">
        <f>IFERROR(IF(VLOOKUP($A250,#REF!,7,FALSE)&gt;0,M250*VLOOKUP($A250,BASE_DADOS!$A:$O,12,0),0),0)</f>
        <v>0</v>
      </c>
      <c r="AC250" s="73">
        <f>IFERROR(IF(VLOOKUP($A250,#REF!,7,FALSE)&gt;0,N250*VLOOKUP($A250,BASE_DADOS!$A:$O,12,0),0),0)</f>
        <v>0</v>
      </c>
      <c r="AD250" s="73">
        <f>IFERROR(IF(VLOOKUP($A250,#REF!,7,FALSE)&gt;0,O250*VLOOKUP($A250,BASE_DADOS!$A:$O,12,0),0),0)</f>
        <v>0</v>
      </c>
      <c r="AE250" s="73">
        <f>IFERROR(IF(VLOOKUP($A250,#REF!,7,FALSE)&gt;0,P250*VLOOKUP($A250,BASE_DADOS!$A:$O,12,0),0),0)</f>
        <v>0</v>
      </c>
      <c r="AF250" s="73">
        <f>IFERROR(IF(VLOOKUP($A250,#REF!,7,FALSE)&gt;0,Q250*VLOOKUP($A250,BASE_DADOS!$A:$O,12,0),0),0)</f>
        <v>0</v>
      </c>
    </row>
    <row r="251" spans="1:32" ht="15.75" customHeight="1" x14ac:dyDescent="0.25">
      <c r="A251" s="69" t="str">
        <f t="shared" si="6"/>
        <v>SCE_ESTADONOVELA DA TARDE 1</v>
      </c>
      <c r="B251" s="10" t="s">
        <v>94</v>
      </c>
      <c r="C251" s="24" t="s">
        <v>27</v>
      </c>
      <c r="D251" s="83">
        <f t="shared" ref="D251:Q251" si="11">AVERAGEIFS(D$2:D$244,$C$2:$C$244,$C251)</f>
        <v>0.52250426164221597</v>
      </c>
      <c r="E251" s="83">
        <f t="shared" si="11"/>
        <v>0.47749573835778403</v>
      </c>
      <c r="F251" s="83">
        <f t="shared" si="11"/>
        <v>9.1624905717507976E-2</v>
      </c>
      <c r="G251" s="83">
        <f t="shared" si="11"/>
        <v>0.14002352487052777</v>
      </c>
      <c r="H251" s="83">
        <f t="shared" si="11"/>
        <v>0.19308842230432724</v>
      </c>
      <c r="I251" s="83">
        <f t="shared" si="11"/>
        <v>0.20236010799009582</v>
      </c>
      <c r="J251" s="83">
        <f t="shared" si="11"/>
        <v>0.18688126106845526</v>
      </c>
      <c r="K251" s="83">
        <f t="shared" si="11"/>
        <v>0.18585511138241928</v>
      </c>
      <c r="L251" s="83">
        <f t="shared" si="11"/>
        <v>0.27887061118205297</v>
      </c>
      <c r="M251" s="83">
        <f t="shared" si="11"/>
        <v>0.36302716738225471</v>
      </c>
      <c r="N251" s="83">
        <f t="shared" si="11"/>
        <v>0.35826888810235885</v>
      </c>
      <c r="O251" s="83">
        <f t="shared" si="11"/>
        <v>0.35161863321486903</v>
      </c>
      <c r="P251" s="83">
        <f t="shared" si="11"/>
        <v>0.35645533258647261</v>
      </c>
      <c r="Q251" s="83">
        <f t="shared" si="11"/>
        <v>0.29175936753199166</v>
      </c>
      <c r="S251" s="73">
        <f>IFERROR(IF(VLOOKUP($A251,#REF!,7,FALSE)&gt;0,D251*VLOOKUP($A251,BASE_DADOS!$A:$O,12,0),0),0)</f>
        <v>0</v>
      </c>
      <c r="T251" s="73">
        <f>IFERROR(IF(VLOOKUP($A251,#REF!,7,FALSE)&gt;0,E251*VLOOKUP($A251,BASE_DADOS!$A:$O,12,0),0),0)</f>
        <v>0</v>
      </c>
      <c r="U251" s="73">
        <f>IFERROR(IF(VLOOKUP($A251,#REF!,7,FALSE)&gt;0,F251*VLOOKUP($A251,BASE_DADOS!$A:$O,12,0),0),0)</f>
        <v>0</v>
      </c>
      <c r="V251" s="73">
        <f>IFERROR(IF(VLOOKUP($A251,#REF!,7,FALSE)&gt;0,G251*VLOOKUP($A251,BASE_DADOS!$A:$O,12,0),0),0)</f>
        <v>0</v>
      </c>
      <c r="W251" s="73">
        <f>IFERROR(IF(VLOOKUP($A251,#REF!,7,FALSE)&gt;0,H251*VLOOKUP($A251,BASE_DADOS!$A:$O,12,0),0),0)</f>
        <v>0</v>
      </c>
      <c r="X251" s="73">
        <f>IFERROR(IF(VLOOKUP($A251,#REF!,7,FALSE)&gt;0,I251*VLOOKUP($A251,BASE_DADOS!$A:$O,12,0),0),0)</f>
        <v>0</v>
      </c>
      <c r="Y251" s="73">
        <f>IFERROR(IF(VLOOKUP($A251,#REF!,7,FALSE)&gt;0,J251*VLOOKUP($A251,BASE_DADOS!$A:$O,12,0),0),0)</f>
        <v>0</v>
      </c>
      <c r="Z251" s="73">
        <f>IFERROR(IF(VLOOKUP($A251,#REF!,7,FALSE)&gt;0,K251*VLOOKUP($A251,BASE_DADOS!$A:$O,12,0),0),0)</f>
        <v>0</v>
      </c>
      <c r="AA251" s="73">
        <f>IFERROR(IF(VLOOKUP($A251,#REF!,7,FALSE)&gt;0,L251*VLOOKUP($A251,BASE_DADOS!$A:$O,12,0),0),0)</f>
        <v>0</v>
      </c>
      <c r="AB251" s="73">
        <f>IFERROR(IF(VLOOKUP($A251,#REF!,7,FALSE)&gt;0,M251*VLOOKUP($A251,BASE_DADOS!$A:$O,12,0),0),0)</f>
        <v>0</v>
      </c>
      <c r="AC251" s="73">
        <f>IFERROR(IF(VLOOKUP($A251,#REF!,7,FALSE)&gt;0,N251*VLOOKUP($A251,BASE_DADOS!$A:$O,12,0),0),0)</f>
        <v>0</v>
      </c>
      <c r="AD251" s="73">
        <f>IFERROR(IF(VLOOKUP($A251,#REF!,7,FALSE)&gt;0,O251*VLOOKUP($A251,BASE_DADOS!$A:$O,12,0),0),0)</f>
        <v>0</v>
      </c>
      <c r="AE251" s="73">
        <f>IFERROR(IF(VLOOKUP($A251,#REF!,7,FALSE)&gt;0,P251*VLOOKUP($A251,BASE_DADOS!$A:$O,12,0),0),0)</f>
        <v>0</v>
      </c>
      <c r="AF251" s="73">
        <f>IFERROR(IF(VLOOKUP($A251,#REF!,7,FALSE)&gt;0,Q251*VLOOKUP($A251,BASE_DADOS!$A:$O,12,0),0),0)</f>
        <v>0</v>
      </c>
    </row>
    <row r="252" spans="1:32" ht="15.75" customHeight="1" x14ac:dyDescent="0.25">
      <c r="A252" s="69" t="str">
        <f t="shared" si="6"/>
        <v>SCE_ESTADOCIDADE ALERTA NACIONAL</v>
      </c>
      <c r="B252" s="10" t="s">
        <v>94</v>
      </c>
      <c r="C252" s="24" t="s">
        <v>29</v>
      </c>
      <c r="D252" s="83">
        <f t="shared" ref="D252:Q252" si="12">AVERAGEIFS(D$2:D$244,$C$2:$C$244,$C252)</f>
        <v>0.53691077668445997</v>
      </c>
      <c r="E252" s="83">
        <f t="shared" si="12"/>
        <v>0.46308922331554014</v>
      </c>
      <c r="F252" s="83">
        <f t="shared" si="12"/>
        <v>8.8485225075945875E-2</v>
      </c>
      <c r="G252" s="83">
        <f t="shared" si="12"/>
        <v>0.13565244407622204</v>
      </c>
      <c r="H252" s="83">
        <f t="shared" si="12"/>
        <v>0.20974705422074932</v>
      </c>
      <c r="I252" s="83">
        <f t="shared" si="12"/>
        <v>0.22164574703120685</v>
      </c>
      <c r="J252" s="83">
        <f t="shared" si="12"/>
        <v>0.18702172512197368</v>
      </c>
      <c r="K252" s="83">
        <f t="shared" si="12"/>
        <v>0.1571144711405689</v>
      </c>
      <c r="L252" s="83">
        <f t="shared" si="12"/>
        <v>0.27028927905331529</v>
      </c>
      <c r="M252" s="83">
        <f t="shared" si="12"/>
        <v>0.40337460072459108</v>
      </c>
      <c r="N252" s="83">
        <f t="shared" si="12"/>
        <v>0.32633612022209363</v>
      </c>
      <c r="O252" s="83">
        <f t="shared" si="12"/>
        <v>0.36503817504655495</v>
      </c>
      <c r="P252" s="83">
        <f t="shared" si="12"/>
        <v>0.37675232774674122</v>
      </c>
      <c r="Q252" s="83">
        <f t="shared" si="12"/>
        <v>0.25804283054003724</v>
      </c>
      <c r="S252" s="73">
        <f>IFERROR(IF(VLOOKUP($A252,#REF!,7,FALSE)&gt;0,D252*VLOOKUP($A252,BASE_DADOS!$A:$O,12,0),0),0)</f>
        <v>0</v>
      </c>
      <c r="T252" s="73">
        <f>IFERROR(IF(VLOOKUP($A252,#REF!,7,FALSE)&gt;0,E252*VLOOKUP($A252,BASE_DADOS!$A:$O,12,0),0),0)</f>
        <v>0</v>
      </c>
      <c r="U252" s="73">
        <f>IFERROR(IF(VLOOKUP($A252,#REF!,7,FALSE)&gt;0,F252*VLOOKUP($A252,BASE_DADOS!$A:$O,12,0),0),0)</f>
        <v>0</v>
      </c>
      <c r="V252" s="73">
        <f>IFERROR(IF(VLOOKUP($A252,#REF!,7,FALSE)&gt;0,G252*VLOOKUP($A252,BASE_DADOS!$A:$O,12,0),0),0)</f>
        <v>0</v>
      </c>
      <c r="W252" s="73">
        <f>IFERROR(IF(VLOOKUP($A252,#REF!,7,FALSE)&gt;0,H252*VLOOKUP($A252,BASE_DADOS!$A:$O,12,0),0),0)</f>
        <v>0</v>
      </c>
      <c r="X252" s="73">
        <f>IFERROR(IF(VLOOKUP($A252,#REF!,7,FALSE)&gt;0,I252*VLOOKUP($A252,BASE_DADOS!$A:$O,12,0),0),0)</f>
        <v>0</v>
      </c>
      <c r="Y252" s="73">
        <f>IFERROR(IF(VLOOKUP($A252,#REF!,7,FALSE)&gt;0,J252*VLOOKUP($A252,BASE_DADOS!$A:$O,12,0),0),0)</f>
        <v>0</v>
      </c>
      <c r="Z252" s="73">
        <f>IFERROR(IF(VLOOKUP($A252,#REF!,7,FALSE)&gt;0,K252*VLOOKUP($A252,BASE_DADOS!$A:$O,12,0),0),0)</f>
        <v>0</v>
      </c>
      <c r="AA252" s="73">
        <f>IFERROR(IF(VLOOKUP($A252,#REF!,7,FALSE)&gt;0,L252*VLOOKUP($A252,BASE_DADOS!$A:$O,12,0),0),0)</f>
        <v>0</v>
      </c>
      <c r="AB252" s="73">
        <f>IFERROR(IF(VLOOKUP($A252,#REF!,7,FALSE)&gt;0,M252*VLOOKUP($A252,BASE_DADOS!$A:$O,12,0),0),0)</f>
        <v>0</v>
      </c>
      <c r="AC252" s="73">
        <f>IFERROR(IF(VLOOKUP($A252,#REF!,7,FALSE)&gt;0,N252*VLOOKUP($A252,BASE_DADOS!$A:$O,12,0),0),0)</f>
        <v>0</v>
      </c>
      <c r="AD252" s="73">
        <f>IFERROR(IF(VLOOKUP($A252,#REF!,7,FALSE)&gt;0,O252*VLOOKUP($A252,BASE_DADOS!$A:$O,12,0),0),0)</f>
        <v>0</v>
      </c>
      <c r="AE252" s="73">
        <f>IFERROR(IF(VLOOKUP($A252,#REF!,7,FALSE)&gt;0,P252*VLOOKUP($A252,BASE_DADOS!$A:$O,12,0),0),0)</f>
        <v>0</v>
      </c>
      <c r="AF252" s="73">
        <f>IFERROR(IF(VLOOKUP($A252,#REF!,7,FALSE)&gt;0,Q252*VLOOKUP($A252,BASE_DADOS!$A:$O,12,0),0),0)</f>
        <v>0</v>
      </c>
    </row>
    <row r="253" spans="1:32" ht="15.75" customHeight="1" x14ac:dyDescent="0.25">
      <c r="A253" s="69" t="str">
        <f t="shared" si="6"/>
        <v>SCE_ESTADOCIDADE ALERTA SC</v>
      </c>
      <c r="B253" s="10" t="s">
        <v>94</v>
      </c>
      <c r="C253" s="24" t="s">
        <v>31</v>
      </c>
      <c r="D253" s="83">
        <f t="shared" ref="D253:Q253" si="13">AVERAGEIFS(D$2:D$244,$C$2:$C$244,$C253)</f>
        <v>0.52433445096395637</v>
      </c>
      <c r="E253" s="83">
        <f t="shared" si="13"/>
        <v>0.47566554903604358</v>
      </c>
      <c r="F253" s="83">
        <f t="shared" si="13"/>
        <v>9.8067055603572442E-2</v>
      </c>
      <c r="G253" s="83">
        <f t="shared" si="13"/>
        <v>0.12933643042350906</v>
      </c>
      <c r="H253" s="83">
        <f t="shared" si="13"/>
        <v>0.18215944012292329</v>
      </c>
      <c r="I253" s="83">
        <f t="shared" si="13"/>
        <v>0.16561702919427637</v>
      </c>
      <c r="J253" s="83">
        <f t="shared" si="13"/>
        <v>0.24455242245270334</v>
      </c>
      <c r="K253" s="83">
        <f t="shared" si="13"/>
        <v>0.18060095553634881</v>
      </c>
      <c r="L253" s="83">
        <f t="shared" si="13"/>
        <v>0.28838819036974944</v>
      </c>
      <c r="M253" s="83">
        <f t="shared" si="13"/>
        <v>0.40417539815590953</v>
      </c>
      <c r="N253" s="83">
        <f t="shared" si="13"/>
        <v>0.30726974480767438</v>
      </c>
      <c r="O253" s="83">
        <f t="shared" si="13"/>
        <v>0.4424064865382773</v>
      </c>
      <c r="P253" s="83">
        <f t="shared" si="13"/>
        <v>0.35129912810194502</v>
      </c>
      <c r="Q253" s="83">
        <f t="shared" si="13"/>
        <v>0.20646105202644438</v>
      </c>
      <c r="S253" s="73">
        <f>IFERROR(IF(VLOOKUP($A253,#REF!,7,FALSE)&gt;0,D253*VLOOKUP($A253,BASE_DADOS!$A:$O,12,0),0),0)</f>
        <v>0</v>
      </c>
      <c r="T253" s="73">
        <f>IFERROR(IF(VLOOKUP($A253,#REF!,7,FALSE)&gt;0,E253*VLOOKUP($A253,BASE_DADOS!$A:$O,12,0),0),0)</f>
        <v>0</v>
      </c>
      <c r="U253" s="73">
        <f>IFERROR(IF(VLOOKUP($A253,#REF!,7,FALSE)&gt;0,F253*VLOOKUP($A253,BASE_DADOS!$A:$O,12,0),0),0)</f>
        <v>0</v>
      </c>
      <c r="V253" s="73">
        <f>IFERROR(IF(VLOOKUP($A253,#REF!,7,FALSE)&gt;0,G253*VLOOKUP($A253,BASE_DADOS!$A:$O,12,0),0),0)</f>
        <v>0</v>
      </c>
      <c r="W253" s="73">
        <f>IFERROR(IF(VLOOKUP($A253,#REF!,7,FALSE)&gt;0,H253*VLOOKUP($A253,BASE_DADOS!$A:$O,12,0),0),0)</f>
        <v>0</v>
      </c>
      <c r="X253" s="73">
        <f>IFERROR(IF(VLOOKUP($A253,#REF!,7,FALSE)&gt;0,I253*VLOOKUP($A253,BASE_DADOS!$A:$O,12,0),0),0)</f>
        <v>0</v>
      </c>
      <c r="Y253" s="73">
        <f>IFERROR(IF(VLOOKUP($A253,#REF!,7,FALSE)&gt;0,J253*VLOOKUP($A253,BASE_DADOS!$A:$O,12,0),0),0)</f>
        <v>0</v>
      </c>
      <c r="Z253" s="73">
        <f>IFERROR(IF(VLOOKUP($A253,#REF!,7,FALSE)&gt;0,K253*VLOOKUP($A253,BASE_DADOS!$A:$O,12,0),0),0)</f>
        <v>0</v>
      </c>
      <c r="AA253" s="73">
        <f>IFERROR(IF(VLOOKUP($A253,#REF!,7,FALSE)&gt;0,L253*VLOOKUP($A253,BASE_DADOS!$A:$O,12,0),0),0)</f>
        <v>0</v>
      </c>
      <c r="AB253" s="73">
        <f>IFERROR(IF(VLOOKUP($A253,#REF!,7,FALSE)&gt;0,M253*VLOOKUP($A253,BASE_DADOS!$A:$O,12,0),0),0)</f>
        <v>0</v>
      </c>
      <c r="AC253" s="73">
        <f>IFERROR(IF(VLOOKUP($A253,#REF!,7,FALSE)&gt;0,N253*VLOOKUP($A253,BASE_DADOS!$A:$O,12,0),0),0)</f>
        <v>0</v>
      </c>
      <c r="AD253" s="73">
        <f>IFERROR(IF(VLOOKUP($A253,#REF!,7,FALSE)&gt;0,O253*VLOOKUP($A253,BASE_DADOS!$A:$O,12,0),0),0)</f>
        <v>0</v>
      </c>
      <c r="AE253" s="73">
        <f>IFERROR(IF(VLOOKUP($A253,#REF!,7,FALSE)&gt;0,P253*VLOOKUP($A253,BASE_DADOS!$A:$O,12,0),0),0)</f>
        <v>0</v>
      </c>
      <c r="AF253" s="73">
        <f>IFERROR(IF(VLOOKUP($A253,#REF!,7,FALSE)&gt;0,Q253*VLOOKUP($A253,BASE_DADOS!$A:$O,12,0),0),0)</f>
        <v>0</v>
      </c>
    </row>
    <row r="254" spans="1:32" ht="15.75" customHeight="1" x14ac:dyDescent="0.25">
      <c r="A254" s="69" t="str">
        <f t="shared" si="6"/>
        <v>SCE_ESTADOND NOTÍCIAS</v>
      </c>
      <c r="B254" s="10" t="s">
        <v>94</v>
      </c>
      <c r="C254" s="24" t="s">
        <v>33</v>
      </c>
      <c r="D254" s="83">
        <f t="shared" ref="D254:Q254" si="14">AVERAGEIFS(D$2:D$244,$C$2:$C$244,$C254)</f>
        <v>0.54758253753684449</v>
      </c>
      <c r="E254" s="83">
        <f t="shared" si="14"/>
        <v>0.45241746246315556</v>
      </c>
      <c r="F254" s="83">
        <f t="shared" si="14"/>
        <v>6.7419862442557696E-2</v>
      </c>
      <c r="G254" s="83">
        <f t="shared" si="14"/>
        <v>0.14277684897969703</v>
      </c>
      <c r="H254" s="83">
        <f t="shared" si="14"/>
        <v>0.19129439180507193</v>
      </c>
      <c r="I254" s="83">
        <f t="shared" si="14"/>
        <v>0.13885840702665592</v>
      </c>
      <c r="J254" s="83">
        <f t="shared" si="14"/>
        <v>0.21372998678023528</v>
      </c>
      <c r="K254" s="83">
        <f t="shared" si="14"/>
        <v>0.24592050296578219</v>
      </c>
      <c r="L254" s="83">
        <f t="shared" si="14"/>
        <v>0.22525699658240614</v>
      </c>
      <c r="M254" s="83">
        <f t="shared" si="14"/>
        <v>0.49063347241638194</v>
      </c>
      <c r="N254" s="83">
        <f t="shared" si="14"/>
        <v>0.28427619766787859</v>
      </c>
      <c r="O254" s="83">
        <f t="shared" si="14"/>
        <v>0.37030143383328246</v>
      </c>
      <c r="P254" s="83">
        <f t="shared" si="14"/>
        <v>0.39929732563401071</v>
      </c>
      <c r="Q254" s="83">
        <f t="shared" si="14"/>
        <v>0.2304012405327068</v>
      </c>
      <c r="S254" s="73">
        <f>IFERROR(IF(VLOOKUP($A254,#REF!,7,FALSE)&gt;0,D254*VLOOKUP($A254,BASE_DADOS!$A:$O,12,0),0),0)</f>
        <v>0</v>
      </c>
      <c r="T254" s="73">
        <f>IFERROR(IF(VLOOKUP($A254,#REF!,7,FALSE)&gt;0,E254*VLOOKUP($A254,BASE_DADOS!$A:$O,12,0),0),0)</f>
        <v>0</v>
      </c>
      <c r="U254" s="73">
        <f>IFERROR(IF(VLOOKUP($A254,#REF!,7,FALSE)&gt;0,F254*VLOOKUP($A254,BASE_DADOS!$A:$O,12,0),0),0)</f>
        <v>0</v>
      </c>
      <c r="V254" s="73">
        <f>IFERROR(IF(VLOOKUP($A254,#REF!,7,FALSE)&gt;0,G254*VLOOKUP($A254,BASE_DADOS!$A:$O,12,0),0),0)</f>
        <v>0</v>
      </c>
      <c r="W254" s="73">
        <f>IFERROR(IF(VLOOKUP($A254,#REF!,7,FALSE)&gt;0,H254*VLOOKUP($A254,BASE_DADOS!$A:$O,12,0),0),0)</f>
        <v>0</v>
      </c>
      <c r="X254" s="73">
        <f>IFERROR(IF(VLOOKUP($A254,#REF!,7,FALSE)&gt;0,I254*VLOOKUP($A254,BASE_DADOS!$A:$O,12,0),0),0)</f>
        <v>0</v>
      </c>
      <c r="Y254" s="73">
        <f>IFERROR(IF(VLOOKUP($A254,#REF!,7,FALSE)&gt;0,J254*VLOOKUP($A254,BASE_DADOS!$A:$O,12,0),0),0)</f>
        <v>0</v>
      </c>
      <c r="Z254" s="73">
        <f>IFERROR(IF(VLOOKUP($A254,#REF!,7,FALSE)&gt;0,K254*VLOOKUP($A254,BASE_DADOS!$A:$O,12,0),0),0)</f>
        <v>0</v>
      </c>
      <c r="AA254" s="73">
        <f>IFERROR(IF(VLOOKUP($A254,#REF!,7,FALSE)&gt;0,L254*VLOOKUP($A254,BASE_DADOS!$A:$O,12,0),0),0)</f>
        <v>0</v>
      </c>
      <c r="AB254" s="73">
        <f>IFERROR(IF(VLOOKUP($A254,#REF!,7,FALSE)&gt;0,M254*VLOOKUP($A254,BASE_DADOS!$A:$O,12,0),0),0)</f>
        <v>0</v>
      </c>
      <c r="AC254" s="73">
        <f>IFERROR(IF(VLOOKUP($A254,#REF!,7,FALSE)&gt;0,N254*VLOOKUP($A254,BASE_DADOS!$A:$O,12,0),0),0)</f>
        <v>0</v>
      </c>
      <c r="AD254" s="73">
        <f>IFERROR(IF(VLOOKUP($A254,#REF!,7,FALSE)&gt;0,O254*VLOOKUP($A254,BASE_DADOS!$A:$O,12,0),0),0)</f>
        <v>0</v>
      </c>
      <c r="AE254" s="73">
        <f>IFERROR(IF(VLOOKUP($A254,#REF!,7,FALSE)&gt;0,P254*VLOOKUP($A254,BASE_DADOS!$A:$O,12,0),0),0)</f>
        <v>0</v>
      </c>
      <c r="AF254" s="73">
        <f>IFERROR(IF(VLOOKUP($A254,#REF!,7,FALSE)&gt;0,Q254*VLOOKUP($A254,BASE_DADOS!$A:$O,12,0),0),0)</f>
        <v>0</v>
      </c>
    </row>
    <row r="255" spans="1:32" ht="15.75" customHeight="1" x14ac:dyDescent="0.25">
      <c r="A255" s="69" t="str">
        <f t="shared" si="6"/>
        <v>SCE_ESTADOJORNAL DA RECORD</v>
      </c>
      <c r="B255" s="10" t="s">
        <v>94</v>
      </c>
      <c r="C255" s="24" t="s">
        <v>35</v>
      </c>
      <c r="D255" s="83">
        <f t="shared" ref="D255:Q255" si="15">AVERAGEIFS(D$2:D$244,$C$2:$C$244,$C255)</f>
        <v>0.5074840504800685</v>
      </c>
      <c r="E255" s="83">
        <f t="shared" si="15"/>
        <v>0.49251594951993133</v>
      </c>
      <c r="F255" s="83">
        <f t="shared" si="15"/>
        <v>7.8586453552506277E-2</v>
      </c>
      <c r="G255" s="83">
        <f t="shared" si="15"/>
        <v>0.14062657513976953</v>
      </c>
      <c r="H255" s="83">
        <f t="shared" si="15"/>
        <v>0.16114167790774309</v>
      </c>
      <c r="I255" s="83">
        <f t="shared" si="15"/>
        <v>0.16955202374444969</v>
      </c>
      <c r="J255" s="83">
        <f t="shared" si="15"/>
        <v>0.19483475503482084</v>
      </c>
      <c r="K255" s="83">
        <f t="shared" si="15"/>
        <v>0.25525851462071053</v>
      </c>
      <c r="L255" s="83">
        <f t="shared" si="15"/>
        <v>0.25182898610448257</v>
      </c>
      <c r="M255" s="83">
        <f t="shared" si="15"/>
        <v>0.45404382738969146</v>
      </c>
      <c r="N255" s="83">
        <f t="shared" si="15"/>
        <v>0.29379385317249268</v>
      </c>
      <c r="O255" s="83">
        <f t="shared" si="15"/>
        <v>0.38601905852233115</v>
      </c>
      <c r="P255" s="83">
        <f t="shared" si="15"/>
        <v>0.35174551502422791</v>
      </c>
      <c r="Q255" s="83">
        <f t="shared" si="15"/>
        <v>0.26223542645344095</v>
      </c>
      <c r="S255" s="73">
        <f>IFERROR(IF(VLOOKUP($A255,#REF!,7,FALSE)&gt;0,D255*VLOOKUP($A255,BASE_DADOS!$A:$O,12,0),0),0)</f>
        <v>0</v>
      </c>
      <c r="T255" s="73">
        <f>IFERROR(IF(VLOOKUP($A255,#REF!,7,FALSE)&gt;0,E255*VLOOKUP($A255,BASE_DADOS!$A:$O,12,0),0),0)</f>
        <v>0</v>
      </c>
      <c r="U255" s="73">
        <f>IFERROR(IF(VLOOKUP($A255,#REF!,7,FALSE)&gt;0,F255*VLOOKUP($A255,BASE_DADOS!$A:$O,12,0),0),0)</f>
        <v>0</v>
      </c>
      <c r="V255" s="73">
        <f>IFERROR(IF(VLOOKUP($A255,#REF!,7,FALSE)&gt;0,G255*VLOOKUP($A255,BASE_DADOS!$A:$O,12,0),0),0)</f>
        <v>0</v>
      </c>
      <c r="W255" s="73">
        <f>IFERROR(IF(VLOOKUP($A255,#REF!,7,FALSE)&gt;0,H255*VLOOKUP($A255,BASE_DADOS!$A:$O,12,0),0),0)</f>
        <v>0</v>
      </c>
      <c r="X255" s="73">
        <f>IFERROR(IF(VLOOKUP($A255,#REF!,7,FALSE)&gt;0,I255*VLOOKUP($A255,BASE_DADOS!$A:$O,12,0),0),0)</f>
        <v>0</v>
      </c>
      <c r="Y255" s="73">
        <f>IFERROR(IF(VLOOKUP($A255,#REF!,7,FALSE)&gt;0,J255*VLOOKUP($A255,BASE_DADOS!$A:$O,12,0),0),0)</f>
        <v>0</v>
      </c>
      <c r="Z255" s="73">
        <f>IFERROR(IF(VLOOKUP($A255,#REF!,7,FALSE)&gt;0,K255*VLOOKUP($A255,BASE_DADOS!$A:$O,12,0),0),0)</f>
        <v>0</v>
      </c>
      <c r="AA255" s="73">
        <f>IFERROR(IF(VLOOKUP($A255,#REF!,7,FALSE)&gt;0,L255*VLOOKUP($A255,BASE_DADOS!$A:$O,12,0),0),0)</f>
        <v>0</v>
      </c>
      <c r="AB255" s="73">
        <f>IFERROR(IF(VLOOKUP($A255,#REF!,7,FALSE)&gt;0,M255*VLOOKUP($A255,BASE_DADOS!$A:$O,12,0),0),0)</f>
        <v>0</v>
      </c>
      <c r="AC255" s="73">
        <f>IFERROR(IF(VLOOKUP($A255,#REF!,7,FALSE)&gt;0,N255*VLOOKUP($A255,BASE_DADOS!$A:$O,12,0),0),0)</f>
        <v>0</v>
      </c>
      <c r="AD255" s="73">
        <f>IFERROR(IF(VLOOKUP($A255,#REF!,7,FALSE)&gt;0,O255*VLOOKUP($A255,BASE_DADOS!$A:$O,12,0),0),0)</f>
        <v>0</v>
      </c>
      <c r="AE255" s="73">
        <f>IFERROR(IF(VLOOKUP($A255,#REF!,7,FALSE)&gt;0,P255*VLOOKUP($A255,BASE_DADOS!$A:$O,12,0),0),0)</f>
        <v>0</v>
      </c>
      <c r="AF255" s="73">
        <f>IFERROR(IF(VLOOKUP($A255,#REF!,7,FALSE)&gt;0,Q255*VLOOKUP($A255,BASE_DADOS!$A:$O,12,0),0),0)</f>
        <v>0</v>
      </c>
    </row>
    <row r="256" spans="1:32" ht="15.75" customHeight="1" x14ac:dyDescent="0.25">
      <c r="A256" s="69" t="str">
        <f t="shared" si="6"/>
        <v>SCE_ESTADONOVELA 3</v>
      </c>
      <c r="B256" s="10" t="s">
        <v>94</v>
      </c>
      <c r="C256" s="24" t="s">
        <v>37</v>
      </c>
      <c r="D256" s="83">
        <f t="shared" ref="D256:Q256" si="16">AVERAGEIFS(D$2:D$244,$C$2:$C$244,$C256)</f>
        <v>0.55687995151323455</v>
      </c>
      <c r="E256" s="83">
        <f t="shared" si="16"/>
        <v>0.44312004848676551</v>
      </c>
      <c r="F256" s="83">
        <f t="shared" si="16"/>
        <v>0.1114465975948951</v>
      </c>
      <c r="G256" s="83">
        <f t="shared" si="16"/>
        <v>0.1537856683823122</v>
      </c>
      <c r="H256" s="83">
        <f t="shared" si="16"/>
        <v>0.19210308634831144</v>
      </c>
      <c r="I256" s="83">
        <f t="shared" si="16"/>
        <v>0.13847545743890924</v>
      </c>
      <c r="J256" s="83">
        <f t="shared" si="16"/>
        <v>0.20553255721173147</v>
      </c>
      <c r="K256" s="83">
        <f t="shared" si="16"/>
        <v>0.1986566330238406</v>
      </c>
      <c r="L256" s="83">
        <f t="shared" si="16"/>
        <v>0.28167177015087314</v>
      </c>
      <c r="M256" s="83">
        <f t="shared" si="16"/>
        <v>0.4718303080261792</v>
      </c>
      <c r="N256" s="83">
        <f t="shared" si="16"/>
        <v>0.24616458848961434</v>
      </c>
      <c r="O256" s="83">
        <f t="shared" si="16"/>
        <v>0.3812301177228028</v>
      </c>
      <c r="P256" s="83">
        <f t="shared" si="16"/>
        <v>0.37736225559346354</v>
      </c>
      <c r="Q256" s="83">
        <f t="shared" si="16"/>
        <v>0.24140762668373358</v>
      </c>
      <c r="S256" s="73">
        <f>IFERROR(IF(VLOOKUP($A256,#REF!,7,FALSE)&gt;0,D256*VLOOKUP($A256,BASE_DADOS!$A:$O,12,0),0),0)</f>
        <v>0</v>
      </c>
      <c r="T256" s="73">
        <f>IFERROR(IF(VLOOKUP($A256,#REF!,7,FALSE)&gt;0,E256*VLOOKUP($A256,BASE_DADOS!$A:$O,12,0),0),0)</f>
        <v>0</v>
      </c>
      <c r="U256" s="73">
        <f>IFERROR(IF(VLOOKUP($A256,#REF!,7,FALSE)&gt;0,F256*VLOOKUP($A256,BASE_DADOS!$A:$O,12,0),0),0)</f>
        <v>0</v>
      </c>
      <c r="V256" s="73">
        <f>IFERROR(IF(VLOOKUP($A256,#REF!,7,FALSE)&gt;0,G256*VLOOKUP($A256,BASE_DADOS!$A:$O,12,0),0),0)</f>
        <v>0</v>
      </c>
      <c r="W256" s="73">
        <f>IFERROR(IF(VLOOKUP($A256,#REF!,7,FALSE)&gt;0,H256*VLOOKUP($A256,BASE_DADOS!$A:$O,12,0),0),0)</f>
        <v>0</v>
      </c>
      <c r="X256" s="73">
        <f>IFERROR(IF(VLOOKUP($A256,#REF!,7,FALSE)&gt;0,I256*VLOOKUP($A256,BASE_DADOS!$A:$O,12,0),0),0)</f>
        <v>0</v>
      </c>
      <c r="Y256" s="73">
        <f>IFERROR(IF(VLOOKUP($A256,#REF!,7,FALSE)&gt;0,J256*VLOOKUP($A256,BASE_DADOS!$A:$O,12,0),0),0)</f>
        <v>0</v>
      </c>
      <c r="Z256" s="73">
        <f>IFERROR(IF(VLOOKUP($A256,#REF!,7,FALSE)&gt;0,K256*VLOOKUP($A256,BASE_DADOS!$A:$O,12,0),0),0)</f>
        <v>0</v>
      </c>
      <c r="AA256" s="73">
        <f>IFERROR(IF(VLOOKUP($A256,#REF!,7,FALSE)&gt;0,L256*VLOOKUP($A256,BASE_DADOS!$A:$O,12,0),0),0)</f>
        <v>0</v>
      </c>
      <c r="AB256" s="73">
        <f>IFERROR(IF(VLOOKUP($A256,#REF!,7,FALSE)&gt;0,M256*VLOOKUP($A256,BASE_DADOS!$A:$O,12,0),0),0)</f>
        <v>0</v>
      </c>
      <c r="AC256" s="73">
        <f>IFERROR(IF(VLOOKUP($A256,#REF!,7,FALSE)&gt;0,N256*VLOOKUP($A256,BASE_DADOS!$A:$O,12,0),0),0)</f>
        <v>0</v>
      </c>
      <c r="AD256" s="73">
        <f>IFERROR(IF(VLOOKUP($A256,#REF!,7,FALSE)&gt;0,O256*VLOOKUP($A256,BASE_DADOS!$A:$O,12,0),0),0)</f>
        <v>0</v>
      </c>
      <c r="AE256" s="73">
        <f>IFERROR(IF(VLOOKUP($A256,#REF!,7,FALSE)&gt;0,P256*VLOOKUP($A256,BASE_DADOS!$A:$O,12,0),0),0)</f>
        <v>0</v>
      </c>
      <c r="AF256" s="73">
        <f>IFERROR(IF(VLOOKUP($A256,#REF!,7,FALSE)&gt;0,Q256*VLOOKUP($A256,BASE_DADOS!$A:$O,12,0),0),0)</f>
        <v>0</v>
      </c>
    </row>
    <row r="257" spans="1:32" ht="15.75" customHeight="1" x14ac:dyDescent="0.25">
      <c r="A257" s="69" t="str">
        <f t="shared" si="6"/>
        <v>SCE_ESTADONOVELA 22HS</v>
      </c>
      <c r="B257" s="10" t="s">
        <v>94</v>
      </c>
      <c r="C257" s="24" t="s">
        <v>39</v>
      </c>
      <c r="D257" s="83">
        <f t="shared" ref="D257:Q257" si="17">AVERAGEIFS(D$2:D$244,$C$2:$C$244,$C257)</f>
        <v>0.55956298881054212</v>
      </c>
      <c r="E257" s="83">
        <f t="shared" si="17"/>
        <v>0.44043701118945783</v>
      </c>
      <c r="F257" s="83">
        <f t="shared" si="17"/>
        <v>0.11617949559161496</v>
      </c>
      <c r="G257" s="83">
        <f t="shared" si="17"/>
        <v>0.15352995036045117</v>
      </c>
      <c r="H257" s="83">
        <f t="shared" si="17"/>
        <v>0.19144423017861542</v>
      </c>
      <c r="I257" s="83">
        <f t="shared" si="17"/>
        <v>0.14304366761390555</v>
      </c>
      <c r="J257" s="83">
        <f t="shared" si="17"/>
        <v>0.20720140342547669</v>
      </c>
      <c r="K257" s="83">
        <f t="shared" si="17"/>
        <v>0.18843458616326947</v>
      </c>
      <c r="L257" s="83">
        <f t="shared" si="17"/>
        <v>0.28535878683603871</v>
      </c>
      <c r="M257" s="83">
        <f t="shared" si="17"/>
        <v>0.47516264591679463</v>
      </c>
      <c r="N257" s="83">
        <f t="shared" si="17"/>
        <v>0.23947856724716668</v>
      </c>
      <c r="O257" s="83">
        <f t="shared" si="17"/>
        <v>0.38541131545019064</v>
      </c>
      <c r="P257" s="83">
        <f t="shared" si="17"/>
        <v>0.37409720126323265</v>
      </c>
      <c r="Q257" s="83">
        <f t="shared" si="17"/>
        <v>0.24082481661990995</v>
      </c>
      <c r="S257" s="73">
        <f>IFERROR(IF(VLOOKUP($A257,#REF!,7,FALSE)&gt;0,D257*VLOOKUP($A257,BASE_DADOS!$A:$O,12,0),0),0)</f>
        <v>0</v>
      </c>
      <c r="T257" s="73">
        <f>IFERROR(IF(VLOOKUP($A257,#REF!,7,FALSE)&gt;0,E257*VLOOKUP($A257,BASE_DADOS!$A:$O,12,0),0),0)</f>
        <v>0</v>
      </c>
      <c r="U257" s="73">
        <f>IFERROR(IF(VLOOKUP($A257,#REF!,7,FALSE)&gt;0,F257*VLOOKUP($A257,BASE_DADOS!$A:$O,12,0),0),0)</f>
        <v>0</v>
      </c>
      <c r="V257" s="73">
        <f>IFERROR(IF(VLOOKUP($A257,#REF!,7,FALSE)&gt;0,G257*VLOOKUP($A257,BASE_DADOS!$A:$O,12,0),0),0)</f>
        <v>0</v>
      </c>
      <c r="W257" s="73">
        <f>IFERROR(IF(VLOOKUP($A257,#REF!,7,FALSE)&gt;0,H257*VLOOKUP($A257,BASE_DADOS!$A:$O,12,0),0),0)</f>
        <v>0</v>
      </c>
      <c r="X257" s="73">
        <f>IFERROR(IF(VLOOKUP($A257,#REF!,7,FALSE)&gt;0,I257*VLOOKUP($A257,BASE_DADOS!$A:$O,12,0),0),0)</f>
        <v>0</v>
      </c>
      <c r="Y257" s="73">
        <f>IFERROR(IF(VLOOKUP($A257,#REF!,7,FALSE)&gt;0,J257*VLOOKUP($A257,BASE_DADOS!$A:$O,12,0),0),0)</f>
        <v>0</v>
      </c>
      <c r="Z257" s="73">
        <f>IFERROR(IF(VLOOKUP($A257,#REF!,7,FALSE)&gt;0,K257*VLOOKUP($A257,BASE_DADOS!$A:$O,12,0),0),0)</f>
        <v>0</v>
      </c>
      <c r="AA257" s="73">
        <f>IFERROR(IF(VLOOKUP($A257,#REF!,7,FALSE)&gt;0,L257*VLOOKUP($A257,BASE_DADOS!$A:$O,12,0),0),0)</f>
        <v>0</v>
      </c>
      <c r="AB257" s="73">
        <f>IFERROR(IF(VLOOKUP($A257,#REF!,7,FALSE)&gt;0,M257*VLOOKUP($A257,BASE_DADOS!$A:$O,12,0),0),0)</f>
        <v>0</v>
      </c>
      <c r="AC257" s="73">
        <f>IFERROR(IF(VLOOKUP($A257,#REF!,7,FALSE)&gt;0,N257*VLOOKUP($A257,BASE_DADOS!$A:$O,12,0),0),0)</f>
        <v>0</v>
      </c>
      <c r="AD257" s="73">
        <f>IFERROR(IF(VLOOKUP($A257,#REF!,7,FALSE)&gt;0,O257*VLOOKUP($A257,BASE_DADOS!$A:$O,12,0),0),0)</f>
        <v>0</v>
      </c>
      <c r="AE257" s="73">
        <f>IFERROR(IF(VLOOKUP($A257,#REF!,7,FALSE)&gt;0,P257*VLOOKUP($A257,BASE_DADOS!$A:$O,12,0),0),0)</f>
        <v>0</v>
      </c>
      <c r="AF257" s="73">
        <f>IFERROR(IF(VLOOKUP($A257,#REF!,7,FALSE)&gt;0,Q257*VLOOKUP($A257,BASE_DADOS!$A:$O,12,0),0),0)</f>
        <v>0</v>
      </c>
    </row>
    <row r="258" spans="1:32" ht="15.75" customHeight="1" x14ac:dyDescent="0.25">
      <c r="A258" s="69" t="str">
        <f t="shared" si="6"/>
        <v>SCE_ESTADOREALITY SHOW 1</v>
      </c>
      <c r="B258" s="10" t="s">
        <v>94</v>
      </c>
      <c r="C258" s="24" t="s">
        <v>41</v>
      </c>
      <c r="D258" s="83">
        <f t="shared" ref="D258:Q258" si="18">AVERAGEIFS(D$2:D$244,$C$2:$C$244,$C258)</f>
        <v>0.54540313074997304</v>
      </c>
      <c r="E258" s="83">
        <f t="shared" si="18"/>
        <v>0.45459686925002701</v>
      </c>
      <c r="F258" s="83">
        <f t="shared" si="18"/>
        <v>9.5826381864335106E-2</v>
      </c>
      <c r="G258" s="83">
        <f t="shared" si="18"/>
        <v>0.15726593262645658</v>
      </c>
      <c r="H258" s="83">
        <f t="shared" si="18"/>
        <v>0.19761541874969688</v>
      </c>
      <c r="I258" s="83">
        <f t="shared" si="18"/>
        <v>0.17438021621671265</v>
      </c>
      <c r="J258" s="83">
        <f t="shared" si="18"/>
        <v>0.20384089551802906</v>
      </c>
      <c r="K258" s="83">
        <f t="shared" si="18"/>
        <v>0.17073782169143636</v>
      </c>
      <c r="L258" s="83">
        <f t="shared" si="18"/>
        <v>0.28446797570092369</v>
      </c>
      <c r="M258" s="83">
        <f t="shared" si="18"/>
        <v>0.44662312507480872</v>
      </c>
      <c r="N258" s="83">
        <f t="shared" si="18"/>
        <v>0.26874223255760088</v>
      </c>
      <c r="O258" s="83">
        <f t="shared" si="18"/>
        <v>0.38565844453373971</v>
      </c>
      <c r="P258" s="83">
        <f t="shared" si="18"/>
        <v>0.37270670428569663</v>
      </c>
      <c r="Q258" s="83">
        <f t="shared" si="18"/>
        <v>0.24163485118056363</v>
      </c>
      <c r="S258" s="73">
        <f>IFERROR(IF(VLOOKUP($A258,#REF!,7,FALSE)&gt;0,D258*VLOOKUP($A258,BASE_DADOS!$A:$O,12,0),0),0)</f>
        <v>0</v>
      </c>
      <c r="T258" s="73">
        <f>IFERROR(IF(VLOOKUP($A258,#REF!,7,FALSE)&gt;0,E258*VLOOKUP($A258,BASE_DADOS!$A:$O,12,0),0),0)</f>
        <v>0</v>
      </c>
      <c r="U258" s="73">
        <f>IFERROR(IF(VLOOKUP($A258,#REF!,7,FALSE)&gt;0,F258*VLOOKUP($A258,BASE_DADOS!$A:$O,12,0),0),0)</f>
        <v>0</v>
      </c>
      <c r="V258" s="73">
        <f>IFERROR(IF(VLOOKUP($A258,#REF!,7,FALSE)&gt;0,G258*VLOOKUP($A258,BASE_DADOS!$A:$O,12,0),0),0)</f>
        <v>0</v>
      </c>
      <c r="W258" s="73">
        <f>IFERROR(IF(VLOOKUP($A258,#REF!,7,FALSE)&gt;0,H258*VLOOKUP($A258,BASE_DADOS!$A:$O,12,0),0),0)</f>
        <v>0</v>
      </c>
      <c r="X258" s="73">
        <f>IFERROR(IF(VLOOKUP($A258,#REF!,7,FALSE)&gt;0,I258*VLOOKUP($A258,BASE_DADOS!$A:$O,12,0),0),0)</f>
        <v>0</v>
      </c>
      <c r="Y258" s="73">
        <f>IFERROR(IF(VLOOKUP($A258,#REF!,7,FALSE)&gt;0,J258*VLOOKUP($A258,BASE_DADOS!$A:$O,12,0),0),0)</f>
        <v>0</v>
      </c>
      <c r="Z258" s="73">
        <f>IFERROR(IF(VLOOKUP($A258,#REF!,7,FALSE)&gt;0,K258*VLOOKUP($A258,BASE_DADOS!$A:$O,12,0),0),0)</f>
        <v>0</v>
      </c>
      <c r="AA258" s="73">
        <f>IFERROR(IF(VLOOKUP($A258,#REF!,7,FALSE)&gt;0,L258*VLOOKUP($A258,BASE_DADOS!$A:$O,12,0),0),0)</f>
        <v>0</v>
      </c>
      <c r="AB258" s="73">
        <f>IFERROR(IF(VLOOKUP($A258,#REF!,7,FALSE)&gt;0,M258*VLOOKUP($A258,BASE_DADOS!$A:$O,12,0),0),0)</f>
        <v>0</v>
      </c>
      <c r="AC258" s="73">
        <f>IFERROR(IF(VLOOKUP($A258,#REF!,7,FALSE)&gt;0,N258*VLOOKUP($A258,BASE_DADOS!$A:$O,12,0),0),0)</f>
        <v>0</v>
      </c>
      <c r="AD258" s="73">
        <f>IFERROR(IF(VLOOKUP($A258,#REF!,7,FALSE)&gt;0,O258*VLOOKUP($A258,BASE_DADOS!$A:$O,12,0),0),0)</f>
        <v>0</v>
      </c>
      <c r="AE258" s="73">
        <f>IFERROR(IF(VLOOKUP($A258,#REF!,7,FALSE)&gt;0,P258*VLOOKUP($A258,BASE_DADOS!$A:$O,12,0),0),0)</f>
        <v>0</v>
      </c>
      <c r="AF258" s="73">
        <f>IFERROR(IF(VLOOKUP($A258,#REF!,7,FALSE)&gt;0,Q258*VLOOKUP($A258,BASE_DADOS!$A:$O,12,0),0),0)</f>
        <v>0</v>
      </c>
    </row>
    <row r="259" spans="1:32" ht="15.75" customHeight="1" x14ac:dyDescent="0.25">
      <c r="A259" s="69" t="str">
        <f t="shared" si="6"/>
        <v>SCE_ESTADOREALITY SHOW 2</v>
      </c>
      <c r="B259" s="10" t="s">
        <v>94</v>
      </c>
      <c r="C259" s="24" t="s">
        <v>115</v>
      </c>
      <c r="D259" s="83">
        <f t="shared" ref="D259:Q259" si="19">AVERAGEIFS(D$2:D$244,$C$2:$C$244,$C259)</f>
        <v>0.54540313074997304</v>
      </c>
      <c r="E259" s="83">
        <f t="shared" si="19"/>
        <v>0.45459686925002701</v>
      </c>
      <c r="F259" s="83">
        <f t="shared" si="19"/>
        <v>9.5826381864335106E-2</v>
      </c>
      <c r="G259" s="83">
        <f t="shared" si="19"/>
        <v>0.15726593262645658</v>
      </c>
      <c r="H259" s="83">
        <f t="shared" si="19"/>
        <v>0.19761541874969688</v>
      </c>
      <c r="I259" s="83">
        <f t="shared" si="19"/>
        <v>0.17438021621671265</v>
      </c>
      <c r="J259" s="83">
        <f t="shared" si="19"/>
        <v>0.20384089551802906</v>
      </c>
      <c r="K259" s="83">
        <f t="shared" si="19"/>
        <v>0.17073782169143636</v>
      </c>
      <c r="L259" s="83">
        <f t="shared" si="19"/>
        <v>0.28446797570092369</v>
      </c>
      <c r="M259" s="83">
        <f t="shared" si="19"/>
        <v>0.44662312507480872</v>
      </c>
      <c r="N259" s="83">
        <f t="shared" si="19"/>
        <v>0.26874223255760088</v>
      </c>
      <c r="O259" s="83">
        <f t="shared" si="19"/>
        <v>0.38565844453373971</v>
      </c>
      <c r="P259" s="83">
        <f t="shared" si="19"/>
        <v>0.37270670428569663</v>
      </c>
      <c r="Q259" s="83">
        <f t="shared" si="19"/>
        <v>0.24163485118056363</v>
      </c>
      <c r="S259" s="73">
        <f>IFERROR(IF(VLOOKUP($A259,#REF!,7,FALSE)&gt;0,D259*VLOOKUP($A259,BASE_DADOS!$A:$O,12,0),0),0)</f>
        <v>0</v>
      </c>
      <c r="T259" s="73">
        <f>IFERROR(IF(VLOOKUP($A259,#REF!,7,FALSE)&gt;0,E259*VLOOKUP($A259,BASE_DADOS!$A:$O,12,0),0),0)</f>
        <v>0</v>
      </c>
      <c r="U259" s="73">
        <f>IFERROR(IF(VLOOKUP($A259,#REF!,7,FALSE)&gt;0,F259*VLOOKUP($A259,BASE_DADOS!$A:$O,12,0),0),0)</f>
        <v>0</v>
      </c>
      <c r="V259" s="73">
        <f>IFERROR(IF(VLOOKUP($A259,#REF!,7,FALSE)&gt;0,G259*VLOOKUP($A259,BASE_DADOS!$A:$O,12,0),0),0)</f>
        <v>0</v>
      </c>
      <c r="W259" s="73">
        <f>IFERROR(IF(VLOOKUP($A259,#REF!,7,FALSE)&gt;0,H259*VLOOKUP($A259,BASE_DADOS!$A:$O,12,0),0),0)</f>
        <v>0</v>
      </c>
      <c r="X259" s="73">
        <f>IFERROR(IF(VLOOKUP($A259,#REF!,7,FALSE)&gt;0,I259*VLOOKUP($A259,BASE_DADOS!$A:$O,12,0),0),0)</f>
        <v>0</v>
      </c>
      <c r="Y259" s="73">
        <f>IFERROR(IF(VLOOKUP($A259,#REF!,7,FALSE)&gt;0,J259*VLOOKUP($A259,BASE_DADOS!$A:$O,12,0),0),0)</f>
        <v>0</v>
      </c>
      <c r="Z259" s="73">
        <f>IFERROR(IF(VLOOKUP($A259,#REF!,7,FALSE)&gt;0,K259*VLOOKUP($A259,BASE_DADOS!$A:$O,12,0),0),0)</f>
        <v>0</v>
      </c>
      <c r="AA259" s="73">
        <f>IFERROR(IF(VLOOKUP($A259,#REF!,7,FALSE)&gt;0,L259*VLOOKUP($A259,BASE_DADOS!$A:$O,12,0),0),0)</f>
        <v>0</v>
      </c>
      <c r="AB259" s="73">
        <f>IFERROR(IF(VLOOKUP($A259,#REF!,7,FALSE)&gt;0,M259*VLOOKUP($A259,BASE_DADOS!$A:$O,12,0),0),0)</f>
        <v>0</v>
      </c>
      <c r="AC259" s="73">
        <f>IFERROR(IF(VLOOKUP($A259,#REF!,7,FALSE)&gt;0,N259*VLOOKUP($A259,BASE_DADOS!$A:$O,12,0),0),0)</f>
        <v>0</v>
      </c>
      <c r="AD259" s="73">
        <f>IFERROR(IF(VLOOKUP($A259,#REF!,7,FALSE)&gt;0,O259*VLOOKUP($A259,BASE_DADOS!$A:$O,12,0),0),0)</f>
        <v>0</v>
      </c>
      <c r="AE259" s="73">
        <f>IFERROR(IF(VLOOKUP($A259,#REF!,7,FALSE)&gt;0,P259*VLOOKUP($A259,BASE_DADOS!$A:$O,12,0),0),0)</f>
        <v>0</v>
      </c>
      <c r="AF259" s="73">
        <f>IFERROR(IF(VLOOKUP($A259,#REF!,7,FALSE)&gt;0,Q259*VLOOKUP($A259,BASE_DADOS!$A:$O,12,0),0),0)</f>
        <v>0</v>
      </c>
    </row>
    <row r="260" spans="1:32" ht="15.75" customHeight="1" x14ac:dyDescent="0.25">
      <c r="A260" s="69" t="str">
        <f t="shared" si="6"/>
        <v>SCE_ESTADOREALITY SHOW 3</v>
      </c>
      <c r="B260" s="10" t="s">
        <v>94</v>
      </c>
      <c r="C260" s="24" t="s">
        <v>116</v>
      </c>
      <c r="D260" s="83">
        <f t="shared" ref="D260:Q260" si="20">AVERAGEIFS(D$2:D$244,$C$2:$C$244,$C260)</f>
        <v>0.54540313074997304</v>
      </c>
      <c r="E260" s="83">
        <f t="shared" si="20"/>
        <v>0.45459686925002701</v>
      </c>
      <c r="F260" s="83">
        <f t="shared" si="20"/>
        <v>9.5826381864335106E-2</v>
      </c>
      <c r="G260" s="83">
        <f t="shared" si="20"/>
        <v>0.15726593262645658</v>
      </c>
      <c r="H260" s="83">
        <f t="shared" si="20"/>
        <v>0.19761541874969688</v>
      </c>
      <c r="I260" s="83">
        <f t="shared" si="20"/>
        <v>0.17438021621671265</v>
      </c>
      <c r="J260" s="83">
        <f t="shared" si="20"/>
        <v>0.20384089551802906</v>
      </c>
      <c r="K260" s="83">
        <f t="shared" si="20"/>
        <v>0.17073782169143636</v>
      </c>
      <c r="L260" s="83">
        <f t="shared" si="20"/>
        <v>0.28446797570092369</v>
      </c>
      <c r="M260" s="83">
        <f t="shared" si="20"/>
        <v>0.44662312507480872</v>
      </c>
      <c r="N260" s="83">
        <f t="shared" si="20"/>
        <v>0.26874223255760088</v>
      </c>
      <c r="O260" s="83">
        <f t="shared" si="20"/>
        <v>0.38565844453373971</v>
      </c>
      <c r="P260" s="83">
        <f t="shared" si="20"/>
        <v>0.37270670428569663</v>
      </c>
      <c r="Q260" s="83">
        <f t="shared" si="20"/>
        <v>0.24163485118056363</v>
      </c>
      <c r="S260" s="73">
        <f>IFERROR(IF(VLOOKUP($A260,#REF!,7,FALSE)&gt;0,D260*VLOOKUP($A260,BASE_DADOS!$A:$O,12,0),0),0)</f>
        <v>0</v>
      </c>
      <c r="T260" s="73">
        <f>IFERROR(IF(VLOOKUP($A260,#REF!,7,FALSE)&gt;0,E260*VLOOKUP($A260,BASE_DADOS!$A:$O,12,0),0),0)</f>
        <v>0</v>
      </c>
      <c r="U260" s="73">
        <f>IFERROR(IF(VLOOKUP($A260,#REF!,7,FALSE)&gt;0,F260*VLOOKUP($A260,BASE_DADOS!$A:$O,12,0),0),0)</f>
        <v>0</v>
      </c>
      <c r="V260" s="73">
        <f>IFERROR(IF(VLOOKUP($A260,#REF!,7,FALSE)&gt;0,G260*VLOOKUP($A260,BASE_DADOS!$A:$O,12,0),0),0)</f>
        <v>0</v>
      </c>
      <c r="W260" s="73">
        <f>IFERROR(IF(VLOOKUP($A260,#REF!,7,FALSE)&gt;0,H260*VLOOKUP($A260,BASE_DADOS!$A:$O,12,0),0),0)</f>
        <v>0</v>
      </c>
      <c r="X260" s="73">
        <f>IFERROR(IF(VLOOKUP($A260,#REF!,7,FALSE)&gt;0,I260*VLOOKUP($A260,BASE_DADOS!$A:$O,12,0),0),0)</f>
        <v>0</v>
      </c>
      <c r="Y260" s="73">
        <f>IFERROR(IF(VLOOKUP($A260,#REF!,7,FALSE)&gt;0,J260*VLOOKUP($A260,BASE_DADOS!$A:$O,12,0),0),0)</f>
        <v>0</v>
      </c>
      <c r="Z260" s="73">
        <f>IFERROR(IF(VLOOKUP($A260,#REF!,7,FALSE)&gt;0,K260*VLOOKUP($A260,BASE_DADOS!$A:$O,12,0),0),0)</f>
        <v>0</v>
      </c>
      <c r="AA260" s="73">
        <f>IFERROR(IF(VLOOKUP($A260,#REF!,7,FALSE)&gt;0,L260*VLOOKUP($A260,BASE_DADOS!$A:$O,12,0),0),0)</f>
        <v>0</v>
      </c>
      <c r="AB260" s="73">
        <f>IFERROR(IF(VLOOKUP($A260,#REF!,7,FALSE)&gt;0,M260*VLOOKUP($A260,BASE_DADOS!$A:$O,12,0),0),0)</f>
        <v>0</v>
      </c>
      <c r="AC260" s="73">
        <f>IFERROR(IF(VLOOKUP($A260,#REF!,7,FALSE)&gt;0,N260*VLOOKUP($A260,BASE_DADOS!$A:$O,12,0),0),0)</f>
        <v>0</v>
      </c>
      <c r="AD260" s="73">
        <f>IFERROR(IF(VLOOKUP($A260,#REF!,7,FALSE)&gt;0,O260*VLOOKUP($A260,BASE_DADOS!$A:$O,12,0),0),0)</f>
        <v>0</v>
      </c>
      <c r="AE260" s="73">
        <f>IFERROR(IF(VLOOKUP($A260,#REF!,7,FALSE)&gt;0,P260*VLOOKUP($A260,BASE_DADOS!$A:$O,12,0),0),0)</f>
        <v>0</v>
      </c>
      <c r="AF260" s="73">
        <f>IFERROR(IF(VLOOKUP($A260,#REF!,7,FALSE)&gt;0,Q260*VLOOKUP($A260,BASE_DADOS!$A:$O,12,0),0),0)</f>
        <v>0</v>
      </c>
    </row>
    <row r="261" spans="1:32" ht="15.75" customHeight="1" x14ac:dyDescent="0.25">
      <c r="A261" s="69" t="str">
        <f t="shared" si="6"/>
        <v>SCE_ESTADOSÉRIE PREMIUM</v>
      </c>
      <c r="B261" s="10" t="s">
        <v>94</v>
      </c>
      <c r="C261" s="24" t="s">
        <v>46</v>
      </c>
      <c r="D261" s="83">
        <f t="shared" ref="D261:Q261" si="21">AVERAGEIFS(D$2:D$244,$C$2:$C$244,$C261)</f>
        <v>0.53517999072160205</v>
      </c>
      <c r="E261" s="83">
        <f t="shared" si="21"/>
        <v>0.46482000927839789</v>
      </c>
      <c r="F261" s="83">
        <f t="shared" si="21"/>
        <v>8.101334004724188E-2</v>
      </c>
      <c r="G261" s="83">
        <f t="shared" si="21"/>
        <v>0.15973071569996941</v>
      </c>
      <c r="H261" s="83">
        <f t="shared" si="21"/>
        <v>0.20194916318698319</v>
      </c>
      <c r="I261" s="83">
        <f t="shared" si="21"/>
        <v>0.1940818452269186</v>
      </c>
      <c r="J261" s="83">
        <f t="shared" si="21"/>
        <v>0.20137760817514885</v>
      </c>
      <c r="K261" s="83">
        <f t="shared" si="21"/>
        <v>0.16218066099707135</v>
      </c>
      <c r="L261" s="83">
        <f t="shared" si="21"/>
        <v>0.28381176271579195</v>
      </c>
      <c r="M261" s="83">
        <f t="shared" si="21"/>
        <v>0.42920822077216858</v>
      </c>
      <c r="N261" s="83">
        <f t="shared" si="21"/>
        <v>0.28714668317870623</v>
      </c>
      <c r="O261" s="83">
        <f t="shared" si="21"/>
        <v>0.38465168690253204</v>
      </c>
      <c r="P261" s="83">
        <f t="shared" si="21"/>
        <v>0.37314583552186065</v>
      </c>
      <c r="Q261" s="83">
        <f t="shared" si="21"/>
        <v>0.24220247757560723</v>
      </c>
      <c r="R261" s="10"/>
      <c r="S261" s="73">
        <f>IFERROR(IF(VLOOKUP($A261,#REF!,7,FALSE)&gt;0,D261*VLOOKUP($A261,BASE_DADOS!$A:$O,12,0),0),0)</f>
        <v>0</v>
      </c>
      <c r="T261" s="73">
        <f>IFERROR(IF(VLOOKUP($A261,#REF!,7,FALSE)&gt;0,E261*VLOOKUP($A261,BASE_DADOS!$A:$O,12,0),0),0)</f>
        <v>0</v>
      </c>
      <c r="U261" s="73">
        <f>IFERROR(IF(VLOOKUP($A261,#REF!,7,FALSE)&gt;0,F261*VLOOKUP($A261,BASE_DADOS!$A:$O,12,0),0),0)</f>
        <v>0</v>
      </c>
      <c r="V261" s="73">
        <f>IFERROR(IF(VLOOKUP($A261,#REF!,7,FALSE)&gt;0,G261*VLOOKUP($A261,BASE_DADOS!$A:$O,12,0),0),0)</f>
        <v>0</v>
      </c>
      <c r="W261" s="73">
        <f>IFERROR(IF(VLOOKUP($A261,#REF!,7,FALSE)&gt;0,H261*VLOOKUP($A261,BASE_DADOS!$A:$O,12,0),0),0)</f>
        <v>0</v>
      </c>
      <c r="X261" s="73">
        <f>IFERROR(IF(VLOOKUP($A261,#REF!,7,FALSE)&gt;0,I261*VLOOKUP($A261,BASE_DADOS!$A:$O,12,0),0),0)</f>
        <v>0</v>
      </c>
      <c r="Y261" s="73">
        <f>IFERROR(IF(VLOOKUP($A261,#REF!,7,FALSE)&gt;0,J261*VLOOKUP($A261,BASE_DADOS!$A:$O,12,0),0),0)</f>
        <v>0</v>
      </c>
      <c r="Z261" s="73">
        <f>IFERROR(IF(VLOOKUP($A261,#REF!,7,FALSE)&gt;0,K261*VLOOKUP($A261,BASE_DADOS!$A:$O,12,0),0),0)</f>
        <v>0</v>
      </c>
      <c r="AA261" s="73">
        <f>IFERROR(IF(VLOOKUP($A261,#REF!,7,FALSE)&gt;0,L261*VLOOKUP($A261,BASE_DADOS!$A:$O,12,0),0),0)</f>
        <v>0</v>
      </c>
      <c r="AB261" s="73">
        <f>IFERROR(IF(VLOOKUP($A261,#REF!,7,FALSE)&gt;0,M261*VLOOKUP($A261,BASE_DADOS!$A:$O,12,0),0),0)</f>
        <v>0</v>
      </c>
      <c r="AC261" s="73">
        <f>IFERROR(IF(VLOOKUP($A261,#REF!,7,FALSE)&gt;0,N261*VLOOKUP($A261,BASE_DADOS!$A:$O,12,0),0),0)</f>
        <v>0</v>
      </c>
      <c r="AD261" s="73">
        <f>IFERROR(IF(VLOOKUP($A261,#REF!,7,FALSE)&gt;0,O261*VLOOKUP($A261,BASE_DADOS!$A:$O,12,0),0),0)</f>
        <v>0</v>
      </c>
      <c r="AE261" s="73">
        <f>IFERROR(IF(VLOOKUP($A261,#REF!,7,FALSE)&gt;0,P261*VLOOKUP($A261,BASE_DADOS!$A:$O,12,0),0),0)</f>
        <v>0</v>
      </c>
      <c r="AF261" s="73">
        <f>IFERROR(IF(VLOOKUP($A261,#REF!,7,FALSE)&gt;0,Q261*VLOOKUP($A261,BASE_DADOS!$A:$O,12,0),0),0)</f>
        <v>0</v>
      </c>
    </row>
    <row r="262" spans="1:32" ht="15.75" customHeight="1" x14ac:dyDescent="0.25">
      <c r="A262" s="69" t="str">
        <f t="shared" si="6"/>
        <v>SCE_ESTADOBRASIL CAMINHONEIRO</v>
      </c>
      <c r="B262" s="10" t="s">
        <v>94</v>
      </c>
      <c r="C262" s="24" t="s">
        <v>48</v>
      </c>
      <c r="D262" s="83">
        <f t="shared" ref="D262:Q262" si="22">AVERAGEIFS(D$2:D$244,$C$2:$C$244,$C262)</f>
        <v>0.52290278098882836</v>
      </c>
      <c r="E262" s="83">
        <f t="shared" si="22"/>
        <v>0.47709721901117169</v>
      </c>
      <c r="F262" s="83">
        <f t="shared" si="22"/>
        <v>5.5238978393442294E-2</v>
      </c>
      <c r="G262" s="83">
        <f t="shared" si="22"/>
        <v>0.15060386937788212</v>
      </c>
      <c r="H262" s="83">
        <f t="shared" si="22"/>
        <v>0.18766870082609124</v>
      </c>
      <c r="I262" s="83">
        <f t="shared" si="22"/>
        <v>0.17699786555163299</v>
      </c>
      <c r="J262" s="83">
        <f t="shared" si="22"/>
        <v>0.18548436113929209</v>
      </c>
      <c r="K262" s="83">
        <f t="shared" si="22"/>
        <v>0.24400622471165923</v>
      </c>
      <c r="L262" s="83">
        <f t="shared" si="22"/>
        <v>0.22403350982924933</v>
      </c>
      <c r="M262" s="83">
        <f t="shared" si="22"/>
        <v>0.42091263232575132</v>
      </c>
      <c r="N262" s="83">
        <f t="shared" si="22"/>
        <v>0.35505385784499932</v>
      </c>
      <c r="O262" s="83">
        <f t="shared" si="22"/>
        <v>0.34441913310411704</v>
      </c>
      <c r="P262" s="83">
        <f t="shared" si="22"/>
        <v>0.4022864401661877</v>
      </c>
      <c r="Q262" s="83">
        <f t="shared" si="22"/>
        <v>0.25329442672969521</v>
      </c>
      <c r="R262" s="10"/>
      <c r="S262" s="73">
        <f>IFERROR(IF(VLOOKUP($A262,#REF!,7,FALSE)&gt;0,D262*VLOOKUP($A262,BASE_DADOS!$A:$O,12,0),0),0)</f>
        <v>0</v>
      </c>
      <c r="T262" s="73">
        <f>IFERROR(IF(VLOOKUP($A262,#REF!,7,FALSE)&gt;0,E262*VLOOKUP($A262,BASE_DADOS!$A:$O,12,0),0),0)</f>
        <v>0</v>
      </c>
      <c r="U262" s="73">
        <f>IFERROR(IF(VLOOKUP($A262,#REF!,7,FALSE)&gt;0,F262*VLOOKUP($A262,BASE_DADOS!$A:$O,12,0),0),0)</f>
        <v>0</v>
      </c>
      <c r="V262" s="73">
        <f>IFERROR(IF(VLOOKUP($A262,#REF!,7,FALSE)&gt;0,G262*VLOOKUP($A262,BASE_DADOS!$A:$O,12,0),0),0)</f>
        <v>0</v>
      </c>
      <c r="W262" s="73">
        <f>IFERROR(IF(VLOOKUP($A262,#REF!,7,FALSE)&gt;0,H262*VLOOKUP($A262,BASE_DADOS!$A:$O,12,0),0),0)</f>
        <v>0</v>
      </c>
      <c r="X262" s="73">
        <f>IFERROR(IF(VLOOKUP($A262,#REF!,7,FALSE)&gt;0,I262*VLOOKUP($A262,BASE_DADOS!$A:$O,12,0),0),0)</f>
        <v>0</v>
      </c>
      <c r="Y262" s="73">
        <f>IFERROR(IF(VLOOKUP($A262,#REF!,7,FALSE)&gt;0,J262*VLOOKUP($A262,BASE_DADOS!$A:$O,12,0),0),0)</f>
        <v>0</v>
      </c>
      <c r="Z262" s="73">
        <f>IFERROR(IF(VLOOKUP($A262,#REF!,7,FALSE)&gt;0,K262*VLOOKUP($A262,BASE_DADOS!$A:$O,12,0),0),0)</f>
        <v>0</v>
      </c>
      <c r="AA262" s="73">
        <f>IFERROR(IF(VLOOKUP($A262,#REF!,7,FALSE)&gt;0,L262*VLOOKUP($A262,BASE_DADOS!$A:$O,12,0),0),0)</f>
        <v>0</v>
      </c>
      <c r="AB262" s="73">
        <f>IFERROR(IF(VLOOKUP($A262,#REF!,7,FALSE)&gt;0,M262*VLOOKUP($A262,BASE_DADOS!$A:$O,12,0),0),0)</f>
        <v>0</v>
      </c>
      <c r="AC262" s="73">
        <f>IFERROR(IF(VLOOKUP($A262,#REF!,7,FALSE)&gt;0,N262*VLOOKUP($A262,BASE_DADOS!$A:$O,12,0),0),0)</f>
        <v>0</v>
      </c>
      <c r="AD262" s="73">
        <f>IFERROR(IF(VLOOKUP($A262,#REF!,7,FALSE)&gt;0,O262*VLOOKUP($A262,BASE_DADOS!$A:$O,12,0),0),0)</f>
        <v>0</v>
      </c>
      <c r="AE262" s="73">
        <f>IFERROR(IF(VLOOKUP($A262,#REF!,7,FALSE)&gt;0,P262*VLOOKUP($A262,BASE_DADOS!$A:$O,12,0),0),0)</f>
        <v>0</v>
      </c>
      <c r="AF262" s="73">
        <f>IFERROR(IF(VLOOKUP($A262,#REF!,7,FALSE)&gt;0,Q262*VLOOKUP($A262,BASE_DADOS!$A:$O,12,0),0),0)</f>
        <v>0</v>
      </c>
    </row>
    <row r="263" spans="1:32" ht="15.75" customHeight="1" x14ac:dyDescent="0.25">
      <c r="A263" s="69" t="str">
        <f t="shared" si="6"/>
        <v>SCE_ESTADOFALA BRASIL - EDIÇÃO DE SÁBADO</v>
      </c>
      <c r="B263" s="10" t="s">
        <v>94</v>
      </c>
      <c r="C263" s="24" t="s">
        <v>51</v>
      </c>
      <c r="D263" s="83">
        <f t="shared" ref="D263:Q263" si="23">AVERAGEIFS(D$2:D$244,$C$2:$C$244,$C263)</f>
        <v>0.52290278098882836</v>
      </c>
      <c r="E263" s="83">
        <f t="shared" si="23"/>
        <v>0.47709721901117169</v>
      </c>
      <c r="F263" s="83">
        <f t="shared" si="23"/>
        <v>5.5238978393442294E-2</v>
      </c>
      <c r="G263" s="83">
        <f t="shared" si="23"/>
        <v>0.15060386937788212</v>
      </c>
      <c r="H263" s="83">
        <f t="shared" si="23"/>
        <v>0.18766870082609124</v>
      </c>
      <c r="I263" s="83">
        <f t="shared" si="23"/>
        <v>0.17699786555163299</v>
      </c>
      <c r="J263" s="83">
        <f t="shared" si="23"/>
        <v>0.18548436113929209</v>
      </c>
      <c r="K263" s="83">
        <f t="shared" si="23"/>
        <v>0.24400622471165923</v>
      </c>
      <c r="L263" s="83">
        <f t="shared" si="23"/>
        <v>0.22403350982924933</v>
      </c>
      <c r="M263" s="83">
        <f t="shared" si="23"/>
        <v>0.42091263232575132</v>
      </c>
      <c r="N263" s="83">
        <f t="shared" si="23"/>
        <v>0.35505385784499932</v>
      </c>
      <c r="O263" s="83">
        <f t="shared" si="23"/>
        <v>0.34441913310411704</v>
      </c>
      <c r="P263" s="83">
        <f t="shared" si="23"/>
        <v>0.4022864401661877</v>
      </c>
      <c r="Q263" s="83">
        <f t="shared" si="23"/>
        <v>0.25329442672969521</v>
      </c>
      <c r="R263" s="10"/>
      <c r="S263" s="73">
        <f>IFERROR(IF(VLOOKUP($A263,#REF!,7,FALSE)&gt;0,D263*VLOOKUP($A263,BASE_DADOS!$A:$O,12,0),0),0)</f>
        <v>0</v>
      </c>
      <c r="T263" s="73">
        <f>IFERROR(IF(VLOOKUP($A263,#REF!,7,FALSE)&gt;0,E263*VLOOKUP($A263,BASE_DADOS!$A:$O,12,0),0),0)</f>
        <v>0</v>
      </c>
      <c r="U263" s="73">
        <f>IFERROR(IF(VLOOKUP($A263,#REF!,7,FALSE)&gt;0,F263*VLOOKUP($A263,BASE_DADOS!$A:$O,12,0),0),0)</f>
        <v>0</v>
      </c>
      <c r="V263" s="73">
        <f>IFERROR(IF(VLOOKUP($A263,#REF!,7,FALSE)&gt;0,G263*VLOOKUP($A263,BASE_DADOS!$A:$O,12,0),0),0)</f>
        <v>0</v>
      </c>
      <c r="W263" s="73">
        <f>IFERROR(IF(VLOOKUP($A263,#REF!,7,FALSE)&gt;0,H263*VLOOKUP($A263,BASE_DADOS!$A:$O,12,0),0),0)</f>
        <v>0</v>
      </c>
      <c r="X263" s="73">
        <f>IFERROR(IF(VLOOKUP($A263,#REF!,7,FALSE)&gt;0,I263*VLOOKUP($A263,BASE_DADOS!$A:$O,12,0),0),0)</f>
        <v>0</v>
      </c>
      <c r="Y263" s="73">
        <f>IFERROR(IF(VLOOKUP($A263,#REF!,7,FALSE)&gt;0,J263*VLOOKUP($A263,BASE_DADOS!$A:$O,12,0),0),0)</f>
        <v>0</v>
      </c>
      <c r="Z263" s="73">
        <f>IFERROR(IF(VLOOKUP($A263,#REF!,7,FALSE)&gt;0,K263*VLOOKUP($A263,BASE_DADOS!$A:$O,12,0),0),0)</f>
        <v>0</v>
      </c>
      <c r="AA263" s="73">
        <f>IFERROR(IF(VLOOKUP($A263,#REF!,7,FALSE)&gt;0,L263*VLOOKUP($A263,BASE_DADOS!$A:$O,12,0),0),0)</f>
        <v>0</v>
      </c>
      <c r="AB263" s="73">
        <f>IFERROR(IF(VLOOKUP($A263,#REF!,7,FALSE)&gt;0,M263*VLOOKUP($A263,BASE_DADOS!$A:$O,12,0),0),0)</f>
        <v>0</v>
      </c>
      <c r="AC263" s="73">
        <f>IFERROR(IF(VLOOKUP($A263,#REF!,7,FALSE)&gt;0,N263*VLOOKUP($A263,BASE_DADOS!$A:$O,12,0),0),0)</f>
        <v>0</v>
      </c>
      <c r="AD263" s="73">
        <f>IFERROR(IF(VLOOKUP($A263,#REF!,7,FALSE)&gt;0,O263*VLOOKUP($A263,BASE_DADOS!$A:$O,12,0),0),0)</f>
        <v>0</v>
      </c>
      <c r="AE263" s="73">
        <f>IFERROR(IF(VLOOKUP($A263,#REF!,7,FALSE)&gt;0,P263*VLOOKUP($A263,BASE_DADOS!$A:$O,12,0),0),0)</f>
        <v>0</v>
      </c>
      <c r="AF263" s="73">
        <f>IFERROR(IF(VLOOKUP($A263,#REF!,7,FALSE)&gt;0,Q263*VLOOKUP($A263,BASE_DADOS!$A:$O,12,0),0),0)</f>
        <v>0</v>
      </c>
    </row>
    <row r="264" spans="1:32" ht="15.75" customHeight="1" x14ac:dyDescent="0.25">
      <c r="A264" s="69" t="str">
        <f t="shared" si="6"/>
        <v>SCE_ESTADOBALANÇO GERAL SC - ED SÁBADO - ESTADUAL (1)</v>
      </c>
      <c r="B264" s="10" t="s">
        <v>94</v>
      </c>
      <c r="C264" s="24" t="s">
        <v>53</v>
      </c>
      <c r="D264" s="83">
        <f t="shared" ref="D264:Q264" si="24">AVERAGEIFS(D$2:D$244,$C$2:$C$244,$C264)</f>
        <v>0.52290278098882836</v>
      </c>
      <c r="E264" s="83">
        <f t="shared" si="24"/>
        <v>0.47709721901117169</v>
      </c>
      <c r="F264" s="83">
        <f t="shared" si="24"/>
        <v>5.5238978393442294E-2</v>
      </c>
      <c r="G264" s="83">
        <f t="shared" si="24"/>
        <v>0.15060386937788212</v>
      </c>
      <c r="H264" s="83">
        <f t="shared" si="24"/>
        <v>0.18766870082609124</v>
      </c>
      <c r="I264" s="83">
        <f t="shared" si="24"/>
        <v>0.17699786555163299</v>
      </c>
      <c r="J264" s="83">
        <f t="shared" si="24"/>
        <v>0.18548436113929209</v>
      </c>
      <c r="K264" s="83">
        <f t="shared" si="24"/>
        <v>0.24400622471165923</v>
      </c>
      <c r="L264" s="83">
        <f t="shared" si="24"/>
        <v>0.22403350982924933</v>
      </c>
      <c r="M264" s="83">
        <f t="shared" si="24"/>
        <v>0.42091263232575132</v>
      </c>
      <c r="N264" s="83">
        <f t="shared" si="24"/>
        <v>0.35505385784499932</v>
      </c>
      <c r="O264" s="83">
        <f t="shared" si="24"/>
        <v>0.34441913310411704</v>
      </c>
      <c r="P264" s="83">
        <f t="shared" si="24"/>
        <v>0.4022864401661877</v>
      </c>
      <c r="Q264" s="83">
        <f t="shared" si="24"/>
        <v>0.25329442672969521</v>
      </c>
      <c r="R264" s="10"/>
      <c r="S264" s="73">
        <f>IFERROR(IF(VLOOKUP($A264,#REF!,7,FALSE)&gt;0,D264*VLOOKUP($A264,BASE_DADOS!$A:$O,12,0),0),0)</f>
        <v>0</v>
      </c>
      <c r="T264" s="73">
        <f>IFERROR(IF(VLOOKUP($A264,#REF!,7,FALSE)&gt;0,E264*VLOOKUP($A264,BASE_DADOS!$A:$O,12,0),0),0)</f>
        <v>0</v>
      </c>
      <c r="U264" s="73">
        <f>IFERROR(IF(VLOOKUP($A264,#REF!,7,FALSE)&gt;0,F264*VLOOKUP($A264,BASE_DADOS!$A:$O,12,0),0),0)</f>
        <v>0</v>
      </c>
      <c r="V264" s="73">
        <f>IFERROR(IF(VLOOKUP($A264,#REF!,7,FALSE)&gt;0,G264*VLOOKUP($A264,BASE_DADOS!$A:$O,12,0),0),0)</f>
        <v>0</v>
      </c>
      <c r="W264" s="73">
        <f>IFERROR(IF(VLOOKUP($A264,#REF!,7,FALSE)&gt;0,H264*VLOOKUP($A264,BASE_DADOS!$A:$O,12,0),0),0)</f>
        <v>0</v>
      </c>
      <c r="X264" s="73">
        <f>IFERROR(IF(VLOOKUP($A264,#REF!,7,FALSE)&gt;0,I264*VLOOKUP($A264,BASE_DADOS!$A:$O,12,0),0),0)</f>
        <v>0</v>
      </c>
      <c r="Y264" s="73">
        <f>IFERROR(IF(VLOOKUP($A264,#REF!,7,FALSE)&gt;0,J264*VLOOKUP($A264,BASE_DADOS!$A:$O,12,0),0),0)</f>
        <v>0</v>
      </c>
      <c r="Z264" s="73">
        <f>IFERROR(IF(VLOOKUP($A264,#REF!,7,FALSE)&gt;0,K264*VLOOKUP($A264,BASE_DADOS!$A:$O,12,0),0),0)</f>
        <v>0</v>
      </c>
      <c r="AA264" s="73">
        <f>IFERROR(IF(VLOOKUP($A264,#REF!,7,FALSE)&gt;0,L264*VLOOKUP($A264,BASE_DADOS!$A:$O,12,0),0),0)</f>
        <v>0</v>
      </c>
      <c r="AB264" s="73">
        <f>IFERROR(IF(VLOOKUP($A264,#REF!,7,FALSE)&gt;0,M264*VLOOKUP($A264,BASE_DADOS!$A:$O,12,0),0),0)</f>
        <v>0</v>
      </c>
      <c r="AC264" s="73">
        <f>IFERROR(IF(VLOOKUP($A264,#REF!,7,FALSE)&gt;0,N264*VLOOKUP($A264,BASE_DADOS!$A:$O,12,0),0),0)</f>
        <v>0</v>
      </c>
      <c r="AD264" s="73">
        <f>IFERROR(IF(VLOOKUP($A264,#REF!,7,FALSE)&gt;0,O264*VLOOKUP($A264,BASE_DADOS!$A:$O,12,0),0),0)</f>
        <v>0</v>
      </c>
      <c r="AE264" s="73">
        <f>IFERROR(IF(VLOOKUP($A264,#REF!,7,FALSE)&gt;0,P264*VLOOKUP($A264,BASE_DADOS!$A:$O,12,0),0),0)</f>
        <v>0</v>
      </c>
      <c r="AF264" s="73">
        <f>IFERROR(IF(VLOOKUP($A264,#REF!,7,FALSE)&gt;0,Q264*VLOOKUP($A264,BASE_DADOS!$A:$O,12,0),0),0)</f>
        <v>0</v>
      </c>
    </row>
    <row r="265" spans="1:32" ht="15.75" customHeight="1" x14ac:dyDescent="0.25">
      <c r="A265" s="69" t="str">
        <f t="shared" si="6"/>
        <v>SCE_ESTADOCLUBE DA BOLA</v>
      </c>
      <c r="B265" s="10" t="s">
        <v>94</v>
      </c>
      <c r="C265" s="24" t="s">
        <v>55</v>
      </c>
      <c r="D265" s="83">
        <f t="shared" ref="D265:Q265" si="25">AVERAGEIFS(D$2:D$244,$C$2:$C$244,$C265)</f>
        <v>0.52290278098882836</v>
      </c>
      <c r="E265" s="83">
        <f t="shared" si="25"/>
        <v>0.47709721901117169</v>
      </c>
      <c r="F265" s="83">
        <f t="shared" si="25"/>
        <v>5.5238978393442294E-2</v>
      </c>
      <c r="G265" s="83">
        <f t="shared" si="25"/>
        <v>0.15060386937788212</v>
      </c>
      <c r="H265" s="83">
        <f t="shared" si="25"/>
        <v>0.18766870082609124</v>
      </c>
      <c r="I265" s="83">
        <f t="shared" si="25"/>
        <v>0.17699786555163299</v>
      </c>
      <c r="J265" s="83">
        <f t="shared" si="25"/>
        <v>0.18548436113929209</v>
      </c>
      <c r="K265" s="83">
        <f t="shared" si="25"/>
        <v>0.24400622471165923</v>
      </c>
      <c r="L265" s="83">
        <f t="shared" si="25"/>
        <v>0.22403350982924933</v>
      </c>
      <c r="M265" s="83">
        <f t="shared" si="25"/>
        <v>0.42091263232575132</v>
      </c>
      <c r="N265" s="83">
        <f t="shared" si="25"/>
        <v>0.35505385784499932</v>
      </c>
      <c r="O265" s="83">
        <f t="shared" si="25"/>
        <v>0.34441913310411704</v>
      </c>
      <c r="P265" s="83">
        <f t="shared" si="25"/>
        <v>0.4022864401661877</v>
      </c>
      <c r="Q265" s="83">
        <f t="shared" si="25"/>
        <v>0.25329442672969521</v>
      </c>
      <c r="R265" s="10"/>
      <c r="S265" s="73">
        <f>IFERROR(IF(VLOOKUP($A265,#REF!,7,FALSE)&gt;0,D265*VLOOKUP($A265,BASE_DADOS!$A:$O,12,0),0),0)</f>
        <v>0</v>
      </c>
      <c r="T265" s="73">
        <f>IFERROR(IF(VLOOKUP($A265,#REF!,7,FALSE)&gt;0,E265*VLOOKUP($A265,BASE_DADOS!$A:$O,12,0),0),0)</f>
        <v>0</v>
      </c>
      <c r="U265" s="73">
        <f>IFERROR(IF(VLOOKUP($A265,#REF!,7,FALSE)&gt;0,F265*VLOOKUP($A265,BASE_DADOS!$A:$O,12,0),0),0)</f>
        <v>0</v>
      </c>
      <c r="V265" s="73">
        <f>IFERROR(IF(VLOOKUP($A265,#REF!,7,FALSE)&gt;0,G265*VLOOKUP($A265,BASE_DADOS!$A:$O,12,0),0),0)</f>
        <v>0</v>
      </c>
      <c r="W265" s="73">
        <f>IFERROR(IF(VLOOKUP($A265,#REF!,7,FALSE)&gt;0,H265*VLOOKUP($A265,BASE_DADOS!$A:$O,12,0),0),0)</f>
        <v>0</v>
      </c>
      <c r="X265" s="73">
        <f>IFERROR(IF(VLOOKUP($A265,#REF!,7,FALSE)&gt;0,I265*VLOOKUP($A265,BASE_DADOS!$A:$O,12,0),0),0)</f>
        <v>0</v>
      </c>
      <c r="Y265" s="73">
        <f>IFERROR(IF(VLOOKUP($A265,#REF!,7,FALSE)&gt;0,J265*VLOOKUP($A265,BASE_DADOS!$A:$O,12,0),0),0)</f>
        <v>0</v>
      </c>
      <c r="Z265" s="73">
        <f>IFERROR(IF(VLOOKUP($A265,#REF!,7,FALSE)&gt;0,K265*VLOOKUP($A265,BASE_DADOS!$A:$O,12,0),0),0)</f>
        <v>0</v>
      </c>
      <c r="AA265" s="73">
        <f>IFERROR(IF(VLOOKUP($A265,#REF!,7,FALSE)&gt;0,L265*VLOOKUP($A265,BASE_DADOS!$A:$O,12,0),0),0)</f>
        <v>0</v>
      </c>
      <c r="AB265" s="73">
        <f>IFERROR(IF(VLOOKUP($A265,#REF!,7,FALSE)&gt;0,M265*VLOOKUP($A265,BASE_DADOS!$A:$O,12,0),0),0)</f>
        <v>0</v>
      </c>
      <c r="AC265" s="73">
        <f>IFERROR(IF(VLOOKUP($A265,#REF!,7,FALSE)&gt;0,N265*VLOOKUP($A265,BASE_DADOS!$A:$O,12,0),0),0)</f>
        <v>0</v>
      </c>
      <c r="AD265" s="73">
        <f>IFERROR(IF(VLOOKUP($A265,#REF!,7,FALSE)&gt;0,O265*VLOOKUP($A265,BASE_DADOS!$A:$O,12,0),0),0)</f>
        <v>0</v>
      </c>
      <c r="AE265" s="73">
        <f>IFERROR(IF(VLOOKUP($A265,#REF!,7,FALSE)&gt;0,P265*VLOOKUP($A265,BASE_DADOS!$A:$O,12,0),0),0)</f>
        <v>0</v>
      </c>
      <c r="AF265" s="73">
        <f>IFERROR(IF(VLOOKUP($A265,#REF!,7,FALSE)&gt;0,Q265*VLOOKUP($A265,BASE_DADOS!$A:$O,12,0),0),0)</f>
        <v>0</v>
      </c>
    </row>
    <row r="266" spans="1:32" ht="15.75" customHeight="1" x14ac:dyDescent="0.25">
      <c r="A266" s="69" t="str">
        <f t="shared" si="6"/>
        <v>SCE_ESTADOCINE AVENTURA</v>
      </c>
      <c r="B266" s="10" t="s">
        <v>94</v>
      </c>
      <c r="C266" s="24" t="s">
        <v>57</v>
      </c>
      <c r="D266" s="83">
        <f t="shared" ref="D266:Q266" si="26">AVERAGEIFS(D$2:D$244,$C$2:$C$244,$C266)</f>
        <v>0.52290278098882836</v>
      </c>
      <c r="E266" s="83">
        <f t="shared" si="26"/>
        <v>0.47709721901117169</v>
      </c>
      <c r="F266" s="83">
        <f t="shared" si="26"/>
        <v>5.5238978393442294E-2</v>
      </c>
      <c r="G266" s="83">
        <f t="shared" si="26"/>
        <v>0.15060386937788212</v>
      </c>
      <c r="H266" s="83">
        <f t="shared" si="26"/>
        <v>0.18766870082609124</v>
      </c>
      <c r="I266" s="83">
        <f t="shared" si="26"/>
        <v>0.17699786555163299</v>
      </c>
      <c r="J266" s="83">
        <f t="shared" si="26"/>
        <v>0.18548436113929209</v>
      </c>
      <c r="K266" s="83">
        <f t="shared" si="26"/>
        <v>0.24400622471165923</v>
      </c>
      <c r="L266" s="83">
        <f t="shared" si="26"/>
        <v>0.22403350982924933</v>
      </c>
      <c r="M266" s="83">
        <f t="shared" si="26"/>
        <v>0.42091263232575132</v>
      </c>
      <c r="N266" s="83">
        <f t="shared" si="26"/>
        <v>0.35505385784499932</v>
      </c>
      <c r="O266" s="83">
        <f t="shared" si="26"/>
        <v>0.34441913310411704</v>
      </c>
      <c r="P266" s="83">
        <f t="shared" si="26"/>
        <v>0.4022864401661877</v>
      </c>
      <c r="Q266" s="83">
        <f t="shared" si="26"/>
        <v>0.25329442672969521</v>
      </c>
      <c r="R266" s="10"/>
      <c r="S266" s="73">
        <f>IFERROR(IF(VLOOKUP($A266,#REF!,7,FALSE)&gt;0,D266*VLOOKUP($A266,BASE_DADOS!$A:$O,12,0),0),0)</f>
        <v>0</v>
      </c>
      <c r="T266" s="73">
        <f>IFERROR(IF(VLOOKUP($A266,#REF!,7,FALSE)&gt;0,E266*VLOOKUP($A266,BASE_DADOS!$A:$O,12,0),0),0)</f>
        <v>0</v>
      </c>
      <c r="U266" s="73">
        <f>IFERROR(IF(VLOOKUP($A266,#REF!,7,FALSE)&gt;0,F266*VLOOKUP($A266,BASE_DADOS!$A:$O,12,0),0),0)</f>
        <v>0</v>
      </c>
      <c r="V266" s="73">
        <f>IFERROR(IF(VLOOKUP($A266,#REF!,7,FALSE)&gt;0,G266*VLOOKUP($A266,BASE_DADOS!$A:$O,12,0),0),0)</f>
        <v>0</v>
      </c>
      <c r="W266" s="73">
        <f>IFERROR(IF(VLOOKUP($A266,#REF!,7,FALSE)&gt;0,H266*VLOOKUP($A266,BASE_DADOS!$A:$O,12,0),0),0)</f>
        <v>0</v>
      </c>
      <c r="X266" s="73">
        <f>IFERROR(IF(VLOOKUP($A266,#REF!,7,FALSE)&gt;0,I266*VLOOKUP($A266,BASE_DADOS!$A:$O,12,0),0),0)</f>
        <v>0</v>
      </c>
      <c r="Y266" s="73">
        <f>IFERROR(IF(VLOOKUP($A266,#REF!,7,FALSE)&gt;0,J266*VLOOKUP($A266,BASE_DADOS!$A:$O,12,0),0),0)</f>
        <v>0</v>
      </c>
      <c r="Z266" s="73">
        <f>IFERROR(IF(VLOOKUP($A266,#REF!,7,FALSE)&gt;0,K266*VLOOKUP($A266,BASE_DADOS!$A:$O,12,0),0),0)</f>
        <v>0</v>
      </c>
      <c r="AA266" s="73">
        <f>IFERROR(IF(VLOOKUP($A266,#REF!,7,FALSE)&gt;0,L266*VLOOKUP($A266,BASE_DADOS!$A:$O,12,0),0),0)</f>
        <v>0</v>
      </c>
      <c r="AB266" s="73">
        <f>IFERROR(IF(VLOOKUP($A266,#REF!,7,FALSE)&gt;0,M266*VLOOKUP($A266,BASE_DADOS!$A:$O,12,0),0),0)</f>
        <v>0</v>
      </c>
      <c r="AC266" s="73">
        <f>IFERROR(IF(VLOOKUP($A266,#REF!,7,FALSE)&gt;0,N266*VLOOKUP($A266,BASE_DADOS!$A:$O,12,0),0),0)</f>
        <v>0</v>
      </c>
      <c r="AD266" s="73">
        <f>IFERROR(IF(VLOOKUP($A266,#REF!,7,FALSE)&gt;0,O266*VLOOKUP($A266,BASE_DADOS!$A:$O,12,0),0),0)</f>
        <v>0</v>
      </c>
      <c r="AE266" s="73">
        <f>IFERROR(IF(VLOOKUP($A266,#REF!,7,FALSE)&gt;0,P266*VLOOKUP($A266,BASE_DADOS!$A:$O,12,0),0),0)</f>
        <v>0</v>
      </c>
      <c r="AF266" s="73">
        <f>IFERROR(IF(VLOOKUP($A266,#REF!,7,FALSE)&gt;0,Q266*VLOOKUP($A266,BASE_DADOS!$A:$O,12,0),0),0)</f>
        <v>0</v>
      </c>
    </row>
    <row r="267" spans="1:32" ht="15.75" customHeight="1" x14ac:dyDescent="0.25">
      <c r="A267" s="69" t="str">
        <f t="shared" si="6"/>
        <v>SCE_ESTADOCIDADE ALERTA - EDIÇÃO DE SÁBADO 1</v>
      </c>
      <c r="B267" s="10" t="s">
        <v>94</v>
      </c>
      <c r="C267" s="24" t="s">
        <v>59</v>
      </c>
      <c r="D267" s="83">
        <f t="shared" ref="D267:Q267" si="27">AVERAGEIFS(D$2:D$244,$C$2:$C$244,$C267)</f>
        <v>0.52290278098882836</v>
      </c>
      <c r="E267" s="83">
        <f t="shared" si="27"/>
        <v>0.47709721901117169</v>
      </c>
      <c r="F267" s="83">
        <f t="shared" si="27"/>
        <v>5.5238978393442294E-2</v>
      </c>
      <c r="G267" s="83">
        <f t="shared" si="27"/>
        <v>0.15060386937788212</v>
      </c>
      <c r="H267" s="83">
        <f t="shared" si="27"/>
        <v>0.18766870082609124</v>
      </c>
      <c r="I267" s="83">
        <f t="shared" si="27"/>
        <v>0.17699786555163299</v>
      </c>
      <c r="J267" s="83">
        <f t="shared" si="27"/>
        <v>0.18548436113929209</v>
      </c>
      <c r="K267" s="83">
        <f t="shared" si="27"/>
        <v>0.24400622471165923</v>
      </c>
      <c r="L267" s="83">
        <f t="shared" si="27"/>
        <v>0.22403350982924933</v>
      </c>
      <c r="M267" s="83">
        <f t="shared" si="27"/>
        <v>0.42091263232575132</v>
      </c>
      <c r="N267" s="83">
        <f t="shared" si="27"/>
        <v>0.35505385784499932</v>
      </c>
      <c r="O267" s="83">
        <f t="shared" si="27"/>
        <v>0.34441913310411704</v>
      </c>
      <c r="P267" s="83">
        <f t="shared" si="27"/>
        <v>0.4022864401661877</v>
      </c>
      <c r="Q267" s="83">
        <f t="shared" si="27"/>
        <v>0.25329442672969521</v>
      </c>
      <c r="R267" s="10"/>
      <c r="S267" s="73">
        <f>IFERROR(IF(VLOOKUP($A267,#REF!,7,FALSE)&gt;0,D267*VLOOKUP($A267,BASE_DADOS!$A:$O,12,0),0),0)</f>
        <v>0</v>
      </c>
      <c r="T267" s="73">
        <f>IFERROR(IF(VLOOKUP($A267,#REF!,7,FALSE)&gt;0,E267*VLOOKUP($A267,BASE_DADOS!$A:$O,12,0),0),0)</f>
        <v>0</v>
      </c>
      <c r="U267" s="73">
        <f>IFERROR(IF(VLOOKUP($A267,#REF!,7,FALSE)&gt;0,F267*VLOOKUP($A267,BASE_DADOS!$A:$O,12,0),0),0)</f>
        <v>0</v>
      </c>
      <c r="V267" s="73">
        <f>IFERROR(IF(VLOOKUP($A267,#REF!,7,FALSE)&gt;0,G267*VLOOKUP($A267,BASE_DADOS!$A:$O,12,0),0),0)</f>
        <v>0</v>
      </c>
      <c r="W267" s="73">
        <f>IFERROR(IF(VLOOKUP($A267,#REF!,7,FALSE)&gt;0,H267*VLOOKUP($A267,BASE_DADOS!$A:$O,12,0),0),0)</f>
        <v>0</v>
      </c>
      <c r="X267" s="73">
        <f>IFERROR(IF(VLOOKUP($A267,#REF!,7,FALSE)&gt;0,I267*VLOOKUP($A267,BASE_DADOS!$A:$O,12,0),0),0)</f>
        <v>0</v>
      </c>
      <c r="Y267" s="73">
        <f>IFERROR(IF(VLOOKUP($A267,#REF!,7,FALSE)&gt;0,J267*VLOOKUP($A267,BASE_DADOS!$A:$O,12,0),0),0)</f>
        <v>0</v>
      </c>
      <c r="Z267" s="73">
        <f>IFERROR(IF(VLOOKUP($A267,#REF!,7,FALSE)&gt;0,K267*VLOOKUP($A267,BASE_DADOS!$A:$O,12,0),0),0)</f>
        <v>0</v>
      </c>
      <c r="AA267" s="73">
        <f>IFERROR(IF(VLOOKUP($A267,#REF!,7,FALSE)&gt;0,L267*VLOOKUP($A267,BASE_DADOS!$A:$O,12,0),0),0)</f>
        <v>0</v>
      </c>
      <c r="AB267" s="73">
        <f>IFERROR(IF(VLOOKUP($A267,#REF!,7,FALSE)&gt;0,M267*VLOOKUP($A267,BASE_DADOS!$A:$O,12,0),0),0)</f>
        <v>0</v>
      </c>
      <c r="AC267" s="73">
        <f>IFERROR(IF(VLOOKUP($A267,#REF!,7,FALSE)&gt;0,N267*VLOOKUP($A267,BASE_DADOS!$A:$O,12,0),0),0)</f>
        <v>0</v>
      </c>
      <c r="AD267" s="73">
        <f>IFERROR(IF(VLOOKUP($A267,#REF!,7,FALSE)&gt;0,O267*VLOOKUP($A267,BASE_DADOS!$A:$O,12,0),0),0)</f>
        <v>0</v>
      </c>
      <c r="AE267" s="73">
        <f>IFERROR(IF(VLOOKUP($A267,#REF!,7,FALSE)&gt;0,P267*VLOOKUP($A267,BASE_DADOS!$A:$O,12,0),0),0)</f>
        <v>0</v>
      </c>
      <c r="AF267" s="73">
        <f>IFERROR(IF(VLOOKUP($A267,#REF!,7,FALSE)&gt;0,Q267*VLOOKUP($A267,BASE_DADOS!$A:$O,12,0),0),0)</f>
        <v>0</v>
      </c>
    </row>
    <row r="268" spans="1:32" ht="15.75" customHeight="1" x14ac:dyDescent="0.25">
      <c r="A268" s="69" t="str">
        <f t="shared" si="6"/>
        <v>SCE_ESTADOJORNAL DA RECORD - EDIÇÃO DE SÁBADO</v>
      </c>
      <c r="B268" s="10" t="s">
        <v>94</v>
      </c>
      <c r="C268" s="24" t="s">
        <v>61</v>
      </c>
      <c r="D268" s="83">
        <f t="shared" ref="D268:Q268" si="28">AVERAGEIFS(D$2:D$244,$C$2:$C$244,$C268)</f>
        <v>0.52290278098882836</v>
      </c>
      <c r="E268" s="83">
        <f t="shared" si="28"/>
        <v>0.47709721901117169</v>
      </c>
      <c r="F268" s="83">
        <f t="shared" si="28"/>
        <v>5.5238978393442294E-2</v>
      </c>
      <c r="G268" s="83">
        <f t="shared" si="28"/>
        <v>0.15060386937788212</v>
      </c>
      <c r="H268" s="83">
        <f t="shared" si="28"/>
        <v>0.18766870082609124</v>
      </c>
      <c r="I268" s="83">
        <f t="shared" si="28"/>
        <v>0.17699786555163299</v>
      </c>
      <c r="J268" s="83">
        <f t="shared" si="28"/>
        <v>0.18548436113929209</v>
      </c>
      <c r="K268" s="83">
        <f t="shared" si="28"/>
        <v>0.24400622471165923</v>
      </c>
      <c r="L268" s="83">
        <f t="shared" si="28"/>
        <v>0.22403350982924933</v>
      </c>
      <c r="M268" s="83">
        <f t="shared" si="28"/>
        <v>0.42091263232575132</v>
      </c>
      <c r="N268" s="83">
        <f t="shared" si="28"/>
        <v>0.35505385784499932</v>
      </c>
      <c r="O268" s="83">
        <f t="shared" si="28"/>
        <v>0.34441913310411704</v>
      </c>
      <c r="P268" s="83">
        <f t="shared" si="28"/>
        <v>0.4022864401661877</v>
      </c>
      <c r="Q268" s="83">
        <f t="shared" si="28"/>
        <v>0.25329442672969521</v>
      </c>
      <c r="R268" s="10"/>
      <c r="S268" s="73">
        <f>IFERROR(IF(VLOOKUP($A268,#REF!,7,FALSE)&gt;0,D268*VLOOKUP($A268,BASE_DADOS!$A:$O,12,0),0),0)</f>
        <v>0</v>
      </c>
      <c r="T268" s="73">
        <f>IFERROR(IF(VLOOKUP($A268,#REF!,7,FALSE)&gt;0,E268*VLOOKUP($A268,BASE_DADOS!$A:$O,12,0),0),0)</f>
        <v>0</v>
      </c>
      <c r="U268" s="73">
        <f>IFERROR(IF(VLOOKUP($A268,#REF!,7,FALSE)&gt;0,F268*VLOOKUP($A268,BASE_DADOS!$A:$O,12,0),0),0)</f>
        <v>0</v>
      </c>
      <c r="V268" s="73">
        <f>IFERROR(IF(VLOOKUP($A268,#REF!,7,FALSE)&gt;0,G268*VLOOKUP($A268,BASE_DADOS!$A:$O,12,0),0),0)</f>
        <v>0</v>
      </c>
      <c r="W268" s="73">
        <f>IFERROR(IF(VLOOKUP($A268,#REF!,7,FALSE)&gt;0,H268*VLOOKUP($A268,BASE_DADOS!$A:$O,12,0),0),0)</f>
        <v>0</v>
      </c>
      <c r="X268" s="73">
        <f>IFERROR(IF(VLOOKUP($A268,#REF!,7,FALSE)&gt;0,I268*VLOOKUP($A268,BASE_DADOS!$A:$O,12,0),0),0)</f>
        <v>0</v>
      </c>
      <c r="Y268" s="73">
        <f>IFERROR(IF(VLOOKUP($A268,#REF!,7,FALSE)&gt;0,J268*VLOOKUP($A268,BASE_DADOS!$A:$O,12,0),0),0)</f>
        <v>0</v>
      </c>
      <c r="Z268" s="73">
        <f>IFERROR(IF(VLOOKUP($A268,#REF!,7,FALSE)&gt;0,K268*VLOOKUP($A268,BASE_DADOS!$A:$O,12,0),0),0)</f>
        <v>0</v>
      </c>
      <c r="AA268" s="73">
        <f>IFERROR(IF(VLOOKUP($A268,#REF!,7,FALSE)&gt;0,L268*VLOOKUP($A268,BASE_DADOS!$A:$O,12,0),0),0)</f>
        <v>0</v>
      </c>
      <c r="AB268" s="73">
        <f>IFERROR(IF(VLOOKUP($A268,#REF!,7,FALSE)&gt;0,M268*VLOOKUP($A268,BASE_DADOS!$A:$O,12,0),0),0)</f>
        <v>0</v>
      </c>
      <c r="AC268" s="73">
        <f>IFERROR(IF(VLOOKUP($A268,#REF!,7,FALSE)&gt;0,N268*VLOOKUP($A268,BASE_DADOS!$A:$O,12,0),0),0)</f>
        <v>0</v>
      </c>
      <c r="AD268" s="73">
        <f>IFERROR(IF(VLOOKUP($A268,#REF!,7,FALSE)&gt;0,O268*VLOOKUP($A268,BASE_DADOS!$A:$O,12,0),0),0)</f>
        <v>0</v>
      </c>
      <c r="AE268" s="73">
        <f>IFERROR(IF(VLOOKUP($A268,#REF!,7,FALSE)&gt;0,P268*VLOOKUP($A268,BASE_DADOS!$A:$O,12,0),0),0)</f>
        <v>0</v>
      </c>
      <c r="AF268" s="73">
        <f>IFERROR(IF(VLOOKUP($A268,#REF!,7,FALSE)&gt;0,Q268*VLOOKUP($A268,BASE_DADOS!$A:$O,12,0),0),0)</f>
        <v>0</v>
      </c>
    </row>
    <row r="269" spans="1:32" ht="15.75" customHeight="1" x14ac:dyDescent="0.25">
      <c r="A269" s="69" t="str">
        <f t="shared" si="6"/>
        <v xml:space="preserve">SCE_ESTADONOVELA 3 - MELHORES MOMENTOS </v>
      </c>
      <c r="B269" s="10" t="s">
        <v>94</v>
      </c>
      <c r="C269" s="24" t="s">
        <v>62</v>
      </c>
      <c r="D269" s="83">
        <f t="shared" ref="D269:Q269" si="29">AVERAGEIFS(D$2:D$244,$C$2:$C$244,$C269)</f>
        <v>0.52290278098882836</v>
      </c>
      <c r="E269" s="83">
        <f t="shared" si="29"/>
        <v>0.47709721901117169</v>
      </c>
      <c r="F269" s="83">
        <f t="shared" si="29"/>
        <v>5.5238978393442294E-2</v>
      </c>
      <c r="G269" s="83">
        <f t="shared" si="29"/>
        <v>0.15060386937788212</v>
      </c>
      <c r="H269" s="83">
        <f t="shared" si="29"/>
        <v>0.18766870082609124</v>
      </c>
      <c r="I269" s="83">
        <f t="shared" si="29"/>
        <v>0.17699786555163299</v>
      </c>
      <c r="J269" s="83">
        <f t="shared" si="29"/>
        <v>0.18548436113929209</v>
      </c>
      <c r="K269" s="83">
        <f t="shared" si="29"/>
        <v>0.24400622471165923</v>
      </c>
      <c r="L269" s="83">
        <f t="shared" si="29"/>
        <v>0.22403350982924933</v>
      </c>
      <c r="M269" s="83">
        <f t="shared" si="29"/>
        <v>0.42091263232575132</v>
      </c>
      <c r="N269" s="83">
        <f t="shared" si="29"/>
        <v>0.35505385784499932</v>
      </c>
      <c r="O269" s="83">
        <f t="shared" si="29"/>
        <v>0.34441913310411704</v>
      </c>
      <c r="P269" s="83">
        <f t="shared" si="29"/>
        <v>0.4022864401661877</v>
      </c>
      <c r="Q269" s="83">
        <f t="shared" si="29"/>
        <v>0.25329442672969521</v>
      </c>
      <c r="R269" s="10"/>
      <c r="S269" s="73">
        <f>IFERROR(IF(VLOOKUP($A269,#REF!,7,FALSE)&gt;0,D269*VLOOKUP($A269,BASE_DADOS!$A:$O,12,0),0),0)</f>
        <v>0</v>
      </c>
      <c r="T269" s="73">
        <f>IFERROR(IF(VLOOKUP($A269,#REF!,7,FALSE)&gt;0,E269*VLOOKUP($A269,BASE_DADOS!$A:$O,12,0),0),0)</f>
        <v>0</v>
      </c>
      <c r="U269" s="73">
        <f>IFERROR(IF(VLOOKUP($A269,#REF!,7,FALSE)&gt;0,F269*VLOOKUP($A269,BASE_DADOS!$A:$O,12,0),0),0)</f>
        <v>0</v>
      </c>
      <c r="V269" s="73">
        <f>IFERROR(IF(VLOOKUP($A269,#REF!,7,FALSE)&gt;0,G269*VLOOKUP($A269,BASE_DADOS!$A:$O,12,0),0),0)</f>
        <v>0</v>
      </c>
      <c r="W269" s="73">
        <f>IFERROR(IF(VLOOKUP($A269,#REF!,7,FALSE)&gt;0,H269*VLOOKUP($A269,BASE_DADOS!$A:$O,12,0),0),0)</f>
        <v>0</v>
      </c>
      <c r="X269" s="73">
        <f>IFERROR(IF(VLOOKUP($A269,#REF!,7,FALSE)&gt;0,I269*VLOOKUP($A269,BASE_DADOS!$A:$O,12,0),0),0)</f>
        <v>0</v>
      </c>
      <c r="Y269" s="73">
        <f>IFERROR(IF(VLOOKUP($A269,#REF!,7,FALSE)&gt;0,J269*VLOOKUP($A269,BASE_DADOS!$A:$O,12,0),0),0)</f>
        <v>0</v>
      </c>
      <c r="Z269" s="73">
        <f>IFERROR(IF(VLOOKUP($A269,#REF!,7,FALSE)&gt;0,K269*VLOOKUP($A269,BASE_DADOS!$A:$O,12,0),0),0)</f>
        <v>0</v>
      </c>
      <c r="AA269" s="73">
        <f>IFERROR(IF(VLOOKUP($A269,#REF!,7,FALSE)&gt;0,L269*VLOOKUP($A269,BASE_DADOS!$A:$O,12,0),0),0)</f>
        <v>0</v>
      </c>
      <c r="AB269" s="73">
        <f>IFERROR(IF(VLOOKUP($A269,#REF!,7,FALSE)&gt;0,M269*VLOOKUP($A269,BASE_DADOS!$A:$O,12,0),0),0)</f>
        <v>0</v>
      </c>
      <c r="AC269" s="73">
        <f>IFERROR(IF(VLOOKUP($A269,#REF!,7,FALSE)&gt;0,N269*VLOOKUP($A269,BASE_DADOS!$A:$O,12,0),0),0)</f>
        <v>0</v>
      </c>
      <c r="AD269" s="73">
        <f>IFERROR(IF(VLOOKUP($A269,#REF!,7,FALSE)&gt;0,O269*VLOOKUP($A269,BASE_DADOS!$A:$O,12,0),0),0)</f>
        <v>0</v>
      </c>
      <c r="AE269" s="73">
        <f>IFERROR(IF(VLOOKUP($A269,#REF!,7,FALSE)&gt;0,P269*VLOOKUP($A269,BASE_DADOS!$A:$O,12,0),0),0)</f>
        <v>0</v>
      </c>
      <c r="AF269" s="73">
        <f>IFERROR(IF(VLOOKUP($A269,#REF!,7,FALSE)&gt;0,Q269*VLOOKUP($A269,BASE_DADOS!$A:$O,12,0),0),0)</f>
        <v>0</v>
      </c>
    </row>
    <row r="270" spans="1:32" ht="15.75" customHeight="1" x14ac:dyDescent="0.25">
      <c r="A270" s="69" t="str">
        <f t="shared" si="6"/>
        <v xml:space="preserve">SCE_ESTADOSUPER TELA </v>
      </c>
      <c r="B270" s="10" t="s">
        <v>94</v>
      </c>
      <c r="C270" s="24" t="s">
        <v>63</v>
      </c>
      <c r="D270" s="83">
        <f t="shared" ref="D270:Q270" si="30">AVERAGEIFS(D$2:D$244,$C$2:$C$244,$C270)</f>
        <v>0.52290278098882836</v>
      </c>
      <c r="E270" s="83">
        <f t="shared" si="30"/>
        <v>0.47709721901117169</v>
      </c>
      <c r="F270" s="83">
        <f t="shared" si="30"/>
        <v>5.5238978393442294E-2</v>
      </c>
      <c r="G270" s="83">
        <f t="shared" si="30"/>
        <v>0.15060386937788209</v>
      </c>
      <c r="H270" s="83">
        <f t="shared" si="30"/>
        <v>0.18766870082609133</v>
      </c>
      <c r="I270" s="83">
        <f t="shared" si="30"/>
        <v>0.17699786555163299</v>
      </c>
      <c r="J270" s="83">
        <f t="shared" si="30"/>
        <v>0.18548436113929215</v>
      </c>
      <c r="K270" s="83">
        <f t="shared" si="30"/>
        <v>0.24400622471165925</v>
      </c>
      <c r="L270" s="83">
        <f t="shared" si="30"/>
        <v>0.22403350982924938</v>
      </c>
      <c r="M270" s="83">
        <f t="shared" si="30"/>
        <v>0.42091263232575143</v>
      </c>
      <c r="N270" s="83">
        <f t="shared" si="30"/>
        <v>0.35505385784499938</v>
      </c>
      <c r="O270" s="83">
        <f t="shared" si="30"/>
        <v>0.34441913310411709</v>
      </c>
      <c r="P270" s="83">
        <f t="shared" si="30"/>
        <v>0.40228644016618781</v>
      </c>
      <c r="Q270" s="83">
        <f t="shared" si="30"/>
        <v>0.25329442672969527</v>
      </c>
      <c r="R270" s="10"/>
      <c r="S270" s="73">
        <f>IFERROR(IF(VLOOKUP($A270,#REF!,7,FALSE)&gt;0,D270*VLOOKUP($A270,BASE_DADOS!$A:$O,12,0),0),0)</f>
        <v>0</v>
      </c>
      <c r="T270" s="73">
        <f>IFERROR(IF(VLOOKUP($A270,#REF!,7,FALSE)&gt;0,E270*VLOOKUP($A270,BASE_DADOS!$A:$O,12,0),0),0)</f>
        <v>0</v>
      </c>
      <c r="U270" s="73">
        <f>IFERROR(IF(VLOOKUP($A270,#REF!,7,FALSE)&gt;0,F270*VLOOKUP($A270,BASE_DADOS!$A:$O,12,0),0),0)</f>
        <v>0</v>
      </c>
      <c r="V270" s="73">
        <f>IFERROR(IF(VLOOKUP($A270,#REF!,7,FALSE)&gt;0,G270*VLOOKUP($A270,BASE_DADOS!$A:$O,12,0),0),0)</f>
        <v>0</v>
      </c>
      <c r="W270" s="73">
        <f>IFERROR(IF(VLOOKUP($A270,#REF!,7,FALSE)&gt;0,H270*VLOOKUP($A270,BASE_DADOS!$A:$O,12,0),0),0)</f>
        <v>0</v>
      </c>
      <c r="X270" s="73">
        <f>IFERROR(IF(VLOOKUP($A270,#REF!,7,FALSE)&gt;0,I270*VLOOKUP($A270,BASE_DADOS!$A:$O,12,0),0),0)</f>
        <v>0</v>
      </c>
      <c r="Y270" s="73">
        <f>IFERROR(IF(VLOOKUP($A270,#REF!,7,FALSE)&gt;0,J270*VLOOKUP($A270,BASE_DADOS!$A:$O,12,0),0),0)</f>
        <v>0</v>
      </c>
      <c r="Z270" s="73">
        <f>IFERROR(IF(VLOOKUP($A270,#REF!,7,FALSE)&gt;0,K270*VLOOKUP($A270,BASE_DADOS!$A:$O,12,0),0),0)</f>
        <v>0</v>
      </c>
      <c r="AA270" s="73">
        <f>IFERROR(IF(VLOOKUP($A270,#REF!,7,FALSE)&gt;0,L270*VLOOKUP($A270,BASE_DADOS!$A:$O,12,0),0),0)</f>
        <v>0</v>
      </c>
      <c r="AB270" s="73">
        <f>IFERROR(IF(VLOOKUP($A270,#REF!,7,FALSE)&gt;0,M270*VLOOKUP($A270,BASE_DADOS!$A:$O,12,0),0),0)</f>
        <v>0</v>
      </c>
      <c r="AC270" s="73">
        <f>IFERROR(IF(VLOOKUP($A270,#REF!,7,FALSE)&gt;0,N270*VLOOKUP($A270,BASE_DADOS!$A:$O,12,0),0),0)</f>
        <v>0</v>
      </c>
      <c r="AD270" s="73">
        <f>IFERROR(IF(VLOOKUP($A270,#REF!,7,FALSE)&gt;0,O270*VLOOKUP($A270,BASE_DADOS!$A:$O,12,0),0),0)</f>
        <v>0</v>
      </c>
      <c r="AE270" s="73">
        <f>IFERROR(IF(VLOOKUP($A270,#REF!,7,FALSE)&gt;0,P270*VLOOKUP($A270,BASE_DADOS!$A:$O,12,0),0),0)</f>
        <v>0</v>
      </c>
      <c r="AF270" s="73">
        <f>IFERROR(IF(VLOOKUP($A270,#REF!,7,FALSE)&gt;0,Q270*VLOOKUP($A270,BASE_DADOS!$A:$O,12,0),0),0)</f>
        <v>0</v>
      </c>
    </row>
    <row r="271" spans="1:32" ht="15.75" customHeight="1" x14ac:dyDescent="0.25">
      <c r="A271" s="69" t="str">
        <f t="shared" si="6"/>
        <v>SCE_ESTADOSÉRIE DE SÁBADO</v>
      </c>
      <c r="B271" s="10" t="s">
        <v>94</v>
      </c>
      <c r="C271" s="24" t="s">
        <v>65</v>
      </c>
      <c r="D271" s="83">
        <f t="shared" ref="D271:Q271" si="31">AVERAGEIFS(D$2:D$244,$C$2:$C$244,$C271)</f>
        <v>0.52254937414687186</v>
      </c>
      <c r="E271" s="83">
        <f t="shared" si="31"/>
        <v>0.47745062585312814</v>
      </c>
      <c r="F271" s="83">
        <f t="shared" si="31"/>
        <v>5.685139710986864E-2</v>
      </c>
      <c r="G271" s="83">
        <f t="shared" si="31"/>
        <v>0.15018419875305875</v>
      </c>
      <c r="H271" s="83">
        <f t="shared" si="31"/>
        <v>0.18510208363638256</v>
      </c>
      <c r="I271" s="83">
        <f t="shared" si="31"/>
        <v>0.18652217994235962</v>
      </c>
      <c r="J271" s="83">
        <f t="shared" si="31"/>
        <v>0.18170290793035804</v>
      </c>
      <c r="K271" s="83">
        <f t="shared" si="31"/>
        <v>0.23963723262797254</v>
      </c>
      <c r="L271" s="83">
        <f t="shared" si="31"/>
        <v>0.22193073911960845</v>
      </c>
      <c r="M271" s="83">
        <f t="shared" si="31"/>
        <v>0.42126603916770788</v>
      </c>
      <c r="N271" s="83">
        <f t="shared" si="31"/>
        <v>0.3568032217126838</v>
      </c>
      <c r="O271" s="83">
        <f t="shared" si="31"/>
        <v>0.34615476455517585</v>
      </c>
      <c r="P271" s="83">
        <f t="shared" si="31"/>
        <v>0.39684576688286893</v>
      </c>
      <c r="Q271" s="83">
        <f t="shared" si="31"/>
        <v>0.25699946856195532</v>
      </c>
      <c r="R271" s="10"/>
      <c r="S271" s="73">
        <f>IFERROR(IF(VLOOKUP($A271,#REF!,7,FALSE)&gt;0,D271*VLOOKUP($A271,BASE_DADOS!$A:$O,12,0),0),0)</f>
        <v>0</v>
      </c>
      <c r="T271" s="73">
        <f>IFERROR(IF(VLOOKUP($A271,#REF!,7,FALSE)&gt;0,E271*VLOOKUP($A271,BASE_DADOS!$A:$O,12,0),0),0)</f>
        <v>0</v>
      </c>
      <c r="U271" s="73">
        <f>IFERROR(IF(VLOOKUP($A271,#REF!,7,FALSE)&gt;0,F271*VLOOKUP($A271,BASE_DADOS!$A:$O,12,0),0),0)</f>
        <v>0</v>
      </c>
      <c r="V271" s="73">
        <f>IFERROR(IF(VLOOKUP($A271,#REF!,7,FALSE)&gt;0,G271*VLOOKUP($A271,BASE_DADOS!$A:$O,12,0),0),0)</f>
        <v>0</v>
      </c>
      <c r="W271" s="73">
        <f>IFERROR(IF(VLOOKUP($A271,#REF!,7,FALSE)&gt;0,H271*VLOOKUP($A271,BASE_DADOS!$A:$O,12,0),0),0)</f>
        <v>0</v>
      </c>
      <c r="X271" s="73">
        <f>IFERROR(IF(VLOOKUP($A271,#REF!,7,FALSE)&gt;0,I271*VLOOKUP($A271,BASE_DADOS!$A:$O,12,0),0),0)</f>
        <v>0</v>
      </c>
      <c r="Y271" s="73">
        <f>IFERROR(IF(VLOOKUP($A271,#REF!,7,FALSE)&gt;0,J271*VLOOKUP($A271,BASE_DADOS!$A:$O,12,0),0),0)</f>
        <v>0</v>
      </c>
      <c r="Z271" s="73">
        <f>IFERROR(IF(VLOOKUP($A271,#REF!,7,FALSE)&gt;0,K271*VLOOKUP($A271,BASE_DADOS!$A:$O,12,0),0),0)</f>
        <v>0</v>
      </c>
      <c r="AA271" s="73">
        <f>IFERROR(IF(VLOOKUP($A271,#REF!,7,FALSE)&gt;0,L271*VLOOKUP($A271,BASE_DADOS!$A:$O,12,0),0),0)</f>
        <v>0</v>
      </c>
      <c r="AB271" s="73">
        <f>IFERROR(IF(VLOOKUP($A271,#REF!,7,FALSE)&gt;0,M271*VLOOKUP($A271,BASE_DADOS!$A:$O,12,0),0),0)</f>
        <v>0</v>
      </c>
      <c r="AC271" s="73">
        <f>IFERROR(IF(VLOOKUP($A271,#REF!,7,FALSE)&gt;0,N271*VLOOKUP($A271,BASE_DADOS!$A:$O,12,0),0),0)</f>
        <v>0</v>
      </c>
      <c r="AD271" s="73">
        <f>IFERROR(IF(VLOOKUP($A271,#REF!,7,FALSE)&gt;0,O271*VLOOKUP($A271,BASE_DADOS!$A:$O,12,0),0),0)</f>
        <v>0</v>
      </c>
      <c r="AE271" s="73">
        <f>IFERROR(IF(VLOOKUP($A271,#REF!,7,FALSE)&gt;0,P271*VLOOKUP($A271,BASE_DADOS!$A:$O,12,0),0),0)</f>
        <v>0</v>
      </c>
      <c r="AF271" s="73">
        <f>IFERROR(IF(VLOOKUP($A271,#REF!,7,FALSE)&gt;0,Q271*VLOOKUP($A271,BASE_DADOS!$A:$O,12,0),0),0)</f>
        <v>0</v>
      </c>
    </row>
    <row r="272" spans="1:32" ht="15.75" customHeight="1" x14ac:dyDescent="0.25">
      <c r="A272" s="69" t="str">
        <f t="shared" si="6"/>
        <v>SCE_ESTADOAGRO SAÚDE E COOPERAÇÃO</v>
      </c>
      <c r="B272" s="10" t="s">
        <v>94</v>
      </c>
      <c r="C272" s="24" t="s">
        <v>68</v>
      </c>
      <c r="D272" s="83">
        <f t="shared" ref="D272:Q272" si="32">AVERAGEIFS(D$2:D$244,$C$2:$C$244,$C272)</f>
        <v>0.52413598768828962</v>
      </c>
      <c r="E272" s="83">
        <f t="shared" si="32"/>
        <v>0.47586401231171038</v>
      </c>
      <c r="F272" s="83">
        <f t="shared" si="32"/>
        <v>7.2371991576625078E-2</v>
      </c>
      <c r="G272" s="83">
        <f t="shared" si="32"/>
        <v>0.15114183778828183</v>
      </c>
      <c r="H272" s="83">
        <f t="shared" si="32"/>
        <v>0.17473311685494761</v>
      </c>
      <c r="I272" s="83">
        <f t="shared" si="32"/>
        <v>0.19260256894572461</v>
      </c>
      <c r="J272" s="83">
        <f t="shared" si="32"/>
        <v>0.19071721652009885</v>
      </c>
      <c r="K272" s="83">
        <f t="shared" si="32"/>
        <v>0.21843326831432205</v>
      </c>
      <c r="L272" s="83">
        <f t="shared" si="32"/>
        <v>0.21938387011274973</v>
      </c>
      <c r="M272" s="83">
        <f t="shared" si="32"/>
        <v>0.43168142094485512</v>
      </c>
      <c r="N272" s="83">
        <f t="shared" si="32"/>
        <v>0.34893470894239514</v>
      </c>
      <c r="O272" s="83">
        <f t="shared" si="32"/>
        <v>0.34761982328548663</v>
      </c>
      <c r="P272" s="83">
        <f t="shared" si="32"/>
        <v>0.40134110892407548</v>
      </c>
      <c r="Q272" s="83">
        <f t="shared" si="32"/>
        <v>0.25103906779043778</v>
      </c>
      <c r="R272" s="10"/>
      <c r="S272" s="73">
        <f>IFERROR(IF(VLOOKUP($A272,#REF!,7,FALSE)&gt;0,D272*VLOOKUP($A272,BASE_DADOS!$A:$O,12,0),0),0)</f>
        <v>0</v>
      </c>
      <c r="T272" s="73">
        <f>IFERROR(IF(VLOOKUP($A272,#REF!,7,FALSE)&gt;0,E272*VLOOKUP($A272,BASE_DADOS!$A:$O,12,0),0),0)</f>
        <v>0</v>
      </c>
      <c r="U272" s="73">
        <f>IFERROR(IF(VLOOKUP($A272,#REF!,7,FALSE)&gt;0,F272*VLOOKUP($A272,BASE_DADOS!$A:$O,12,0),0),0)</f>
        <v>0</v>
      </c>
      <c r="V272" s="73">
        <f>IFERROR(IF(VLOOKUP($A272,#REF!,7,FALSE)&gt;0,G272*VLOOKUP($A272,BASE_DADOS!$A:$O,12,0),0),0)</f>
        <v>0</v>
      </c>
      <c r="W272" s="73">
        <f>IFERROR(IF(VLOOKUP($A272,#REF!,7,FALSE)&gt;0,H272*VLOOKUP($A272,BASE_DADOS!$A:$O,12,0),0),0)</f>
        <v>0</v>
      </c>
      <c r="X272" s="73">
        <f>IFERROR(IF(VLOOKUP($A272,#REF!,7,FALSE)&gt;0,I272*VLOOKUP($A272,BASE_DADOS!$A:$O,12,0),0),0)</f>
        <v>0</v>
      </c>
      <c r="Y272" s="73">
        <f>IFERROR(IF(VLOOKUP($A272,#REF!,7,FALSE)&gt;0,J272*VLOOKUP($A272,BASE_DADOS!$A:$O,12,0),0),0)</f>
        <v>0</v>
      </c>
      <c r="Z272" s="73">
        <f>IFERROR(IF(VLOOKUP($A272,#REF!,7,FALSE)&gt;0,K272*VLOOKUP($A272,BASE_DADOS!$A:$O,12,0),0),0)</f>
        <v>0</v>
      </c>
      <c r="AA272" s="73">
        <f>IFERROR(IF(VLOOKUP($A272,#REF!,7,FALSE)&gt;0,L272*VLOOKUP($A272,BASE_DADOS!$A:$O,12,0),0),0)</f>
        <v>0</v>
      </c>
      <c r="AB272" s="73">
        <f>IFERROR(IF(VLOOKUP($A272,#REF!,7,FALSE)&gt;0,M272*VLOOKUP($A272,BASE_DADOS!$A:$O,12,0),0),0)</f>
        <v>0</v>
      </c>
      <c r="AC272" s="73">
        <f>IFERROR(IF(VLOOKUP($A272,#REF!,7,FALSE)&gt;0,N272*VLOOKUP($A272,BASE_DADOS!$A:$O,12,0),0),0)</f>
        <v>0</v>
      </c>
      <c r="AD272" s="73">
        <f>IFERROR(IF(VLOOKUP($A272,#REF!,7,FALSE)&gt;0,O272*VLOOKUP($A272,BASE_DADOS!$A:$O,12,0),0),0)</f>
        <v>0</v>
      </c>
      <c r="AE272" s="73">
        <f>IFERROR(IF(VLOOKUP($A272,#REF!,7,FALSE)&gt;0,P272*VLOOKUP($A272,BASE_DADOS!$A:$O,12,0),0),0)</f>
        <v>0</v>
      </c>
      <c r="AF272" s="73">
        <f>IFERROR(IF(VLOOKUP($A272,#REF!,7,FALSE)&gt;0,Q272*VLOOKUP($A272,BASE_DADOS!$A:$O,12,0),0),0)</f>
        <v>0</v>
      </c>
    </row>
    <row r="273" spans="1:32" ht="15.75" customHeight="1" x14ac:dyDescent="0.25">
      <c r="A273" s="69" t="str">
        <f t="shared" si="6"/>
        <v>SCE_ESTADOCINE MAIOR</v>
      </c>
      <c r="B273" s="10" t="s">
        <v>94</v>
      </c>
      <c r="C273" s="24" t="s">
        <v>71</v>
      </c>
      <c r="D273" s="83">
        <f t="shared" ref="D273:Q273" si="33">AVERAGEIFS(D$2:D$244,$C$2:$C$244,$C273)</f>
        <v>0.52413598768828962</v>
      </c>
      <c r="E273" s="83">
        <f t="shared" si="33"/>
        <v>0.47586401231171038</v>
      </c>
      <c r="F273" s="83">
        <f t="shared" si="33"/>
        <v>7.2371991576625078E-2</v>
      </c>
      <c r="G273" s="83">
        <f t="shared" si="33"/>
        <v>0.15114183778828183</v>
      </c>
      <c r="H273" s="83">
        <f t="shared" si="33"/>
        <v>0.17473311685494761</v>
      </c>
      <c r="I273" s="83">
        <f t="shared" si="33"/>
        <v>0.19260256894572461</v>
      </c>
      <c r="J273" s="83">
        <f t="shared" si="33"/>
        <v>0.19071721652009885</v>
      </c>
      <c r="K273" s="83">
        <f t="shared" si="33"/>
        <v>0.21843326831432205</v>
      </c>
      <c r="L273" s="83">
        <f t="shared" si="33"/>
        <v>0.21938387011274973</v>
      </c>
      <c r="M273" s="83">
        <f t="shared" si="33"/>
        <v>0.43168142094485512</v>
      </c>
      <c r="N273" s="83">
        <f t="shared" si="33"/>
        <v>0.34893470894239514</v>
      </c>
      <c r="O273" s="83">
        <f t="shared" si="33"/>
        <v>0.34761982328548663</v>
      </c>
      <c r="P273" s="83">
        <f t="shared" si="33"/>
        <v>0.40134110892407548</v>
      </c>
      <c r="Q273" s="83">
        <f t="shared" si="33"/>
        <v>0.25103906779043778</v>
      </c>
      <c r="R273" s="10"/>
      <c r="S273" s="73">
        <f>IFERROR(IF(VLOOKUP($A273,#REF!,7,FALSE)&gt;0,D273*VLOOKUP($A273,BASE_DADOS!$A:$O,12,0),0),0)</f>
        <v>0</v>
      </c>
      <c r="T273" s="73">
        <f>IFERROR(IF(VLOOKUP($A273,#REF!,7,FALSE)&gt;0,E273*VLOOKUP($A273,BASE_DADOS!$A:$O,12,0),0),0)</f>
        <v>0</v>
      </c>
      <c r="U273" s="73">
        <f>IFERROR(IF(VLOOKUP($A273,#REF!,7,FALSE)&gt;0,F273*VLOOKUP($A273,BASE_DADOS!$A:$O,12,0),0),0)</f>
        <v>0</v>
      </c>
      <c r="V273" s="73">
        <f>IFERROR(IF(VLOOKUP($A273,#REF!,7,FALSE)&gt;0,G273*VLOOKUP($A273,BASE_DADOS!$A:$O,12,0),0),0)</f>
        <v>0</v>
      </c>
      <c r="W273" s="73">
        <f>IFERROR(IF(VLOOKUP($A273,#REF!,7,FALSE)&gt;0,H273*VLOOKUP($A273,BASE_DADOS!$A:$O,12,0),0),0)</f>
        <v>0</v>
      </c>
      <c r="X273" s="73">
        <f>IFERROR(IF(VLOOKUP($A273,#REF!,7,FALSE)&gt;0,I273*VLOOKUP($A273,BASE_DADOS!$A:$O,12,0),0),0)</f>
        <v>0</v>
      </c>
      <c r="Y273" s="73">
        <f>IFERROR(IF(VLOOKUP($A273,#REF!,7,FALSE)&gt;0,J273*VLOOKUP($A273,BASE_DADOS!$A:$O,12,0),0),0)</f>
        <v>0</v>
      </c>
      <c r="Z273" s="73">
        <f>IFERROR(IF(VLOOKUP($A273,#REF!,7,FALSE)&gt;0,K273*VLOOKUP($A273,BASE_DADOS!$A:$O,12,0),0),0)</f>
        <v>0</v>
      </c>
      <c r="AA273" s="73">
        <f>IFERROR(IF(VLOOKUP($A273,#REF!,7,FALSE)&gt;0,L273*VLOOKUP($A273,BASE_DADOS!$A:$O,12,0),0),0)</f>
        <v>0</v>
      </c>
      <c r="AB273" s="73">
        <f>IFERROR(IF(VLOOKUP($A273,#REF!,7,FALSE)&gt;0,M273*VLOOKUP($A273,BASE_DADOS!$A:$O,12,0),0),0)</f>
        <v>0</v>
      </c>
      <c r="AC273" s="73">
        <f>IFERROR(IF(VLOOKUP($A273,#REF!,7,FALSE)&gt;0,N273*VLOOKUP($A273,BASE_DADOS!$A:$O,12,0),0),0)</f>
        <v>0</v>
      </c>
      <c r="AD273" s="73">
        <f>IFERROR(IF(VLOOKUP($A273,#REF!,7,FALSE)&gt;0,O273*VLOOKUP($A273,BASE_DADOS!$A:$O,12,0),0),0)</f>
        <v>0</v>
      </c>
      <c r="AE273" s="73">
        <f>IFERROR(IF(VLOOKUP($A273,#REF!,7,FALSE)&gt;0,P273*VLOOKUP($A273,BASE_DADOS!$A:$O,12,0),0),0)</f>
        <v>0</v>
      </c>
      <c r="AF273" s="73">
        <f>IFERROR(IF(VLOOKUP($A273,#REF!,7,FALSE)&gt;0,Q273*VLOOKUP($A273,BASE_DADOS!$A:$O,12,0),0),0)</f>
        <v>0</v>
      </c>
    </row>
    <row r="274" spans="1:32" ht="15.75" customHeight="1" x14ac:dyDescent="0.25">
      <c r="A274" s="69" t="str">
        <f t="shared" si="6"/>
        <v>SCE_ESTADOHORA DO FARO</v>
      </c>
      <c r="B274" s="10" t="s">
        <v>94</v>
      </c>
      <c r="C274" s="24" t="s">
        <v>72</v>
      </c>
      <c r="D274" s="83">
        <f t="shared" ref="D274:Q274" si="34">AVERAGEIFS(D$2:D$244,$C$2:$C$244,$C274)</f>
        <v>0.52413598768828962</v>
      </c>
      <c r="E274" s="83">
        <f t="shared" si="34"/>
        <v>0.47586401231171038</v>
      </c>
      <c r="F274" s="83">
        <f t="shared" si="34"/>
        <v>7.2371991576625078E-2</v>
      </c>
      <c r="G274" s="83">
        <f t="shared" si="34"/>
        <v>0.15114183778828183</v>
      </c>
      <c r="H274" s="83">
        <f t="shared" si="34"/>
        <v>0.17473311685494761</v>
      </c>
      <c r="I274" s="83">
        <f t="shared" si="34"/>
        <v>0.19260256894572461</v>
      </c>
      <c r="J274" s="83">
        <f t="shared" si="34"/>
        <v>0.19071721652009885</v>
      </c>
      <c r="K274" s="83">
        <f t="shared" si="34"/>
        <v>0.21843326831432205</v>
      </c>
      <c r="L274" s="83">
        <f t="shared" si="34"/>
        <v>0.21938387011274973</v>
      </c>
      <c r="M274" s="83">
        <f t="shared" si="34"/>
        <v>0.43168142094485512</v>
      </c>
      <c r="N274" s="83">
        <f t="shared" si="34"/>
        <v>0.34893470894239514</v>
      </c>
      <c r="O274" s="83">
        <f t="shared" si="34"/>
        <v>0.34761982328548663</v>
      </c>
      <c r="P274" s="83">
        <f t="shared" si="34"/>
        <v>0.40134110892407548</v>
      </c>
      <c r="Q274" s="83">
        <f t="shared" si="34"/>
        <v>0.25103906779043778</v>
      </c>
      <c r="R274" s="10"/>
      <c r="S274" s="73">
        <f>IFERROR(IF(VLOOKUP($A274,#REF!,7,FALSE)&gt;0,D274*VLOOKUP($A274,BASE_DADOS!$A:$O,12,0),0),0)</f>
        <v>0</v>
      </c>
      <c r="T274" s="73">
        <f>IFERROR(IF(VLOOKUP($A274,#REF!,7,FALSE)&gt;0,E274*VLOOKUP($A274,BASE_DADOS!$A:$O,12,0),0),0)</f>
        <v>0</v>
      </c>
      <c r="U274" s="73">
        <f>IFERROR(IF(VLOOKUP($A274,#REF!,7,FALSE)&gt;0,F274*VLOOKUP($A274,BASE_DADOS!$A:$O,12,0),0),0)</f>
        <v>0</v>
      </c>
      <c r="V274" s="73">
        <f>IFERROR(IF(VLOOKUP($A274,#REF!,7,FALSE)&gt;0,G274*VLOOKUP($A274,BASE_DADOS!$A:$O,12,0),0),0)</f>
        <v>0</v>
      </c>
      <c r="W274" s="73">
        <f>IFERROR(IF(VLOOKUP($A274,#REF!,7,FALSE)&gt;0,H274*VLOOKUP($A274,BASE_DADOS!$A:$O,12,0),0),0)</f>
        <v>0</v>
      </c>
      <c r="X274" s="73">
        <f>IFERROR(IF(VLOOKUP($A274,#REF!,7,FALSE)&gt;0,I274*VLOOKUP($A274,BASE_DADOS!$A:$O,12,0),0),0)</f>
        <v>0</v>
      </c>
      <c r="Y274" s="73">
        <f>IFERROR(IF(VLOOKUP($A274,#REF!,7,FALSE)&gt;0,J274*VLOOKUP($A274,BASE_DADOS!$A:$O,12,0),0),0)</f>
        <v>0</v>
      </c>
      <c r="Z274" s="73">
        <f>IFERROR(IF(VLOOKUP($A274,#REF!,7,FALSE)&gt;0,K274*VLOOKUP($A274,BASE_DADOS!$A:$O,12,0),0),0)</f>
        <v>0</v>
      </c>
      <c r="AA274" s="73">
        <f>IFERROR(IF(VLOOKUP($A274,#REF!,7,FALSE)&gt;0,L274*VLOOKUP($A274,BASE_DADOS!$A:$O,12,0),0),0)</f>
        <v>0</v>
      </c>
      <c r="AB274" s="73">
        <f>IFERROR(IF(VLOOKUP($A274,#REF!,7,FALSE)&gt;0,M274*VLOOKUP($A274,BASE_DADOS!$A:$O,12,0),0),0)</f>
        <v>0</v>
      </c>
      <c r="AC274" s="73">
        <f>IFERROR(IF(VLOOKUP($A274,#REF!,7,FALSE)&gt;0,N274*VLOOKUP($A274,BASE_DADOS!$A:$O,12,0),0),0)</f>
        <v>0</v>
      </c>
      <c r="AD274" s="73">
        <f>IFERROR(IF(VLOOKUP($A274,#REF!,7,FALSE)&gt;0,O274*VLOOKUP($A274,BASE_DADOS!$A:$O,12,0),0),0)</f>
        <v>0</v>
      </c>
      <c r="AE274" s="73">
        <f>IFERROR(IF(VLOOKUP($A274,#REF!,7,FALSE)&gt;0,P274*VLOOKUP($A274,BASE_DADOS!$A:$O,12,0),0),0)</f>
        <v>0</v>
      </c>
      <c r="AF274" s="73">
        <f>IFERROR(IF(VLOOKUP($A274,#REF!,7,FALSE)&gt;0,Q274*VLOOKUP($A274,BASE_DADOS!$A:$O,12,0),0),0)</f>
        <v>0</v>
      </c>
    </row>
    <row r="275" spans="1:32" ht="15.75" customHeight="1" x14ac:dyDescent="0.25">
      <c r="A275" s="69" t="str">
        <f t="shared" si="6"/>
        <v>SCE_ESTADOREALITY SHOW 4</v>
      </c>
      <c r="B275" s="10" t="s">
        <v>94</v>
      </c>
      <c r="C275" s="24" t="s">
        <v>74</v>
      </c>
      <c r="D275" s="83">
        <f t="shared" ref="D275:Q275" si="35">AVERAGEIFS(D$2:D$244,$C$2:$C$244,$C275)</f>
        <v>0.52413598768828962</v>
      </c>
      <c r="E275" s="83">
        <f t="shared" si="35"/>
        <v>0.47586401231171038</v>
      </c>
      <c r="F275" s="83">
        <f t="shared" si="35"/>
        <v>7.2371991576625078E-2</v>
      </c>
      <c r="G275" s="83">
        <f t="shared" si="35"/>
        <v>0.15114183778828183</v>
      </c>
      <c r="H275" s="83">
        <f t="shared" si="35"/>
        <v>0.17473311685494761</v>
      </c>
      <c r="I275" s="83">
        <f t="shared" si="35"/>
        <v>0.19260256894572461</v>
      </c>
      <c r="J275" s="83">
        <f t="shared" si="35"/>
        <v>0.19071721652009885</v>
      </c>
      <c r="K275" s="83">
        <f t="shared" si="35"/>
        <v>0.21843326831432205</v>
      </c>
      <c r="L275" s="83">
        <f t="shared" si="35"/>
        <v>0.21938387011274973</v>
      </c>
      <c r="M275" s="83">
        <f t="shared" si="35"/>
        <v>0.43168142094485512</v>
      </c>
      <c r="N275" s="83">
        <f t="shared" si="35"/>
        <v>0.34893470894239514</v>
      </c>
      <c r="O275" s="83">
        <f t="shared" si="35"/>
        <v>0.34761982328548663</v>
      </c>
      <c r="P275" s="83">
        <f t="shared" si="35"/>
        <v>0.40134110892407548</v>
      </c>
      <c r="Q275" s="83">
        <f t="shared" si="35"/>
        <v>0.25103906779043778</v>
      </c>
      <c r="R275" s="10"/>
      <c r="S275" s="73">
        <f>IFERROR(IF(VLOOKUP($A275,#REF!,7,FALSE)&gt;0,D275*VLOOKUP($A275,BASE_DADOS!$A:$O,12,0),0),0)</f>
        <v>0</v>
      </c>
      <c r="T275" s="73">
        <f>IFERROR(IF(VLOOKUP($A275,#REF!,7,FALSE)&gt;0,E275*VLOOKUP($A275,BASE_DADOS!$A:$O,12,0),0),0)</f>
        <v>0</v>
      </c>
      <c r="U275" s="73">
        <f>IFERROR(IF(VLOOKUP($A275,#REF!,7,FALSE)&gt;0,F275*VLOOKUP($A275,BASE_DADOS!$A:$O,12,0),0),0)</f>
        <v>0</v>
      </c>
      <c r="V275" s="73">
        <f>IFERROR(IF(VLOOKUP($A275,#REF!,7,FALSE)&gt;0,G275*VLOOKUP($A275,BASE_DADOS!$A:$O,12,0),0),0)</f>
        <v>0</v>
      </c>
      <c r="W275" s="73">
        <f>IFERROR(IF(VLOOKUP($A275,#REF!,7,FALSE)&gt;0,H275*VLOOKUP($A275,BASE_DADOS!$A:$O,12,0),0),0)</f>
        <v>0</v>
      </c>
      <c r="X275" s="73">
        <f>IFERROR(IF(VLOOKUP($A275,#REF!,7,FALSE)&gt;0,I275*VLOOKUP($A275,BASE_DADOS!$A:$O,12,0),0),0)</f>
        <v>0</v>
      </c>
      <c r="Y275" s="73">
        <f>IFERROR(IF(VLOOKUP($A275,#REF!,7,FALSE)&gt;0,J275*VLOOKUP($A275,BASE_DADOS!$A:$O,12,0),0),0)</f>
        <v>0</v>
      </c>
      <c r="Z275" s="73">
        <f>IFERROR(IF(VLOOKUP($A275,#REF!,7,FALSE)&gt;0,K275*VLOOKUP($A275,BASE_DADOS!$A:$O,12,0),0),0)</f>
        <v>0</v>
      </c>
      <c r="AA275" s="73">
        <f>IFERROR(IF(VLOOKUP($A275,#REF!,7,FALSE)&gt;0,L275*VLOOKUP($A275,BASE_DADOS!$A:$O,12,0),0),0)</f>
        <v>0</v>
      </c>
      <c r="AB275" s="73">
        <f>IFERROR(IF(VLOOKUP($A275,#REF!,7,FALSE)&gt;0,M275*VLOOKUP($A275,BASE_DADOS!$A:$O,12,0),0),0)</f>
        <v>0</v>
      </c>
      <c r="AC275" s="73">
        <f>IFERROR(IF(VLOOKUP($A275,#REF!,7,FALSE)&gt;0,N275*VLOOKUP($A275,BASE_DADOS!$A:$O,12,0),0),0)</f>
        <v>0</v>
      </c>
      <c r="AD275" s="73">
        <f>IFERROR(IF(VLOOKUP($A275,#REF!,7,FALSE)&gt;0,O275*VLOOKUP($A275,BASE_DADOS!$A:$O,12,0),0),0)</f>
        <v>0</v>
      </c>
      <c r="AE275" s="73">
        <f>IFERROR(IF(VLOOKUP($A275,#REF!,7,FALSE)&gt;0,P275*VLOOKUP($A275,BASE_DADOS!$A:$O,12,0),0),0)</f>
        <v>0</v>
      </c>
      <c r="AF275" s="73">
        <f>IFERROR(IF(VLOOKUP($A275,#REF!,7,FALSE)&gt;0,Q275*VLOOKUP($A275,BASE_DADOS!$A:$O,12,0),0),0)</f>
        <v>0</v>
      </c>
    </row>
    <row r="276" spans="1:32" ht="15.75" customHeight="1" x14ac:dyDescent="0.25">
      <c r="A276" s="69" t="str">
        <f t="shared" si="6"/>
        <v>SCE_ESTADODOMINGO ESPETACULAR</v>
      </c>
      <c r="B276" s="10" t="s">
        <v>94</v>
      </c>
      <c r="C276" s="24" t="s">
        <v>75</v>
      </c>
      <c r="D276" s="83">
        <f t="shared" ref="D276:Q276" si="36">AVERAGEIFS(D$2:D$244,$C$2:$C$244,$C276)</f>
        <v>0.52413598768828962</v>
      </c>
      <c r="E276" s="83">
        <f t="shared" si="36"/>
        <v>0.47586401231171038</v>
      </c>
      <c r="F276" s="83">
        <f t="shared" si="36"/>
        <v>7.2371991576625078E-2</v>
      </c>
      <c r="G276" s="83">
        <f t="shared" si="36"/>
        <v>0.15114183778828183</v>
      </c>
      <c r="H276" s="83">
        <f t="shared" si="36"/>
        <v>0.17473311685494761</v>
      </c>
      <c r="I276" s="83">
        <f t="shared" si="36"/>
        <v>0.19260256894572461</v>
      </c>
      <c r="J276" s="83">
        <f t="shared" si="36"/>
        <v>0.19071721652009885</v>
      </c>
      <c r="K276" s="83">
        <f t="shared" si="36"/>
        <v>0.21843326831432205</v>
      </c>
      <c r="L276" s="83">
        <f t="shared" si="36"/>
        <v>0.21938387011274973</v>
      </c>
      <c r="M276" s="83">
        <f t="shared" si="36"/>
        <v>0.43168142094485512</v>
      </c>
      <c r="N276" s="83">
        <f t="shared" si="36"/>
        <v>0.34893470894239514</v>
      </c>
      <c r="O276" s="83">
        <f t="shared" si="36"/>
        <v>0.34761982328548663</v>
      </c>
      <c r="P276" s="83">
        <f t="shared" si="36"/>
        <v>0.40134110892407548</v>
      </c>
      <c r="Q276" s="83">
        <f t="shared" si="36"/>
        <v>0.25103906779043778</v>
      </c>
      <c r="R276" s="10"/>
      <c r="S276" s="73">
        <f>IFERROR(IF(VLOOKUP($A276,#REF!,7,FALSE)&gt;0,D276*VLOOKUP($A276,BASE_DADOS!$A:$O,12,0),0),0)</f>
        <v>0</v>
      </c>
      <c r="T276" s="73">
        <f>IFERROR(IF(VLOOKUP($A276,#REF!,7,FALSE)&gt;0,E276*VLOOKUP($A276,BASE_DADOS!$A:$O,12,0),0),0)</f>
        <v>0</v>
      </c>
      <c r="U276" s="73">
        <f>IFERROR(IF(VLOOKUP($A276,#REF!,7,FALSE)&gt;0,F276*VLOOKUP($A276,BASE_DADOS!$A:$O,12,0),0),0)</f>
        <v>0</v>
      </c>
      <c r="V276" s="73">
        <f>IFERROR(IF(VLOOKUP($A276,#REF!,7,FALSE)&gt;0,G276*VLOOKUP($A276,BASE_DADOS!$A:$O,12,0),0),0)</f>
        <v>0</v>
      </c>
      <c r="W276" s="73">
        <f>IFERROR(IF(VLOOKUP($A276,#REF!,7,FALSE)&gt;0,H276*VLOOKUP($A276,BASE_DADOS!$A:$O,12,0),0),0)</f>
        <v>0</v>
      </c>
      <c r="X276" s="73">
        <f>IFERROR(IF(VLOOKUP($A276,#REF!,7,FALSE)&gt;0,I276*VLOOKUP($A276,BASE_DADOS!$A:$O,12,0),0),0)</f>
        <v>0</v>
      </c>
      <c r="Y276" s="73">
        <f>IFERROR(IF(VLOOKUP($A276,#REF!,7,FALSE)&gt;0,J276*VLOOKUP($A276,BASE_DADOS!$A:$O,12,0),0),0)</f>
        <v>0</v>
      </c>
      <c r="Z276" s="73">
        <f>IFERROR(IF(VLOOKUP($A276,#REF!,7,FALSE)&gt;0,K276*VLOOKUP($A276,BASE_DADOS!$A:$O,12,0),0),0)</f>
        <v>0</v>
      </c>
      <c r="AA276" s="73">
        <f>IFERROR(IF(VLOOKUP($A276,#REF!,7,FALSE)&gt;0,L276*VLOOKUP($A276,BASE_DADOS!$A:$O,12,0),0),0)</f>
        <v>0</v>
      </c>
      <c r="AB276" s="73">
        <f>IFERROR(IF(VLOOKUP($A276,#REF!,7,FALSE)&gt;0,M276*VLOOKUP($A276,BASE_DADOS!$A:$O,12,0),0),0)</f>
        <v>0</v>
      </c>
      <c r="AC276" s="73">
        <f>IFERROR(IF(VLOOKUP($A276,#REF!,7,FALSE)&gt;0,N276*VLOOKUP($A276,BASE_DADOS!$A:$O,12,0),0),0)</f>
        <v>0</v>
      </c>
      <c r="AD276" s="73">
        <f>IFERROR(IF(VLOOKUP($A276,#REF!,7,FALSE)&gt;0,O276*VLOOKUP($A276,BASE_DADOS!$A:$O,12,0),0),0)</f>
        <v>0</v>
      </c>
      <c r="AE276" s="73">
        <f>IFERROR(IF(VLOOKUP($A276,#REF!,7,FALSE)&gt;0,P276*VLOOKUP($A276,BASE_DADOS!$A:$O,12,0),0),0)</f>
        <v>0</v>
      </c>
      <c r="AF276" s="73">
        <f>IFERROR(IF(VLOOKUP($A276,#REF!,7,FALSE)&gt;0,Q276*VLOOKUP($A276,BASE_DADOS!$A:$O,12,0),0),0)</f>
        <v>0</v>
      </c>
    </row>
    <row r="277" spans="1:32" ht="15.75" customHeight="1" x14ac:dyDescent="0.25">
      <c r="A277" s="69" t="str">
        <f t="shared" si="6"/>
        <v>SCE_ESTADOCÂMERA RECORD</v>
      </c>
      <c r="B277" s="10" t="s">
        <v>94</v>
      </c>
      <c r="C277" s="24" t="s">
        <v>76</v>
      </c>
      <c r="D277" s="83">
        <f t="shared" ref="D277:Q277" si="37">AVERAGEIFS(D$2:D$244,$C$2:$C$244,$C277)</f>
        <v>0.52413598768828962</v>
      </c>
      <c r="E277" s="83">
        <f t="shared" si="37"/>
        <v>0.47586401231171038</v>
      </c>
      <c r="F277" s="83">
        <f t="shared" si="37"/>
        <v>7.2371991576625078E-2</v>
      </c>
      <c r="G277" s="83">
        <f t="shared" si="37"/>
        <v>0.15114183778828183</v>
      </c>
      <c r="H277" s="83">
        <f t="shared" si="37"/>
        <v>0.17473311685494761</v>
      </c>
      <c r="I277" s="83">
        <f t="shared" si="37"/>
        <v>0.19260256894572461</v>
      </c>
      <c r="J277" s="83">
        <f t="shared" si="37"/>
        <v>0.19071721652009885</v>
      </c>
      <c r="K277" s="83">
        <f t="shared" si="37"/>
        <v>0.21843326831432205</v>
      </c>
      <c r="L277" s="83">
        <f t="shared" si="37"/>
        <v>0.21938387011274973</v>
      </c>
      <c r="M277" s="83">
        <f t="shared" si="37"/>
        <v>0.43168142094485512</v>
      </c>
      <c r="N277" s="83">
        <f t="shared" si="37"/>
        <v>0.34893470894239514</v>
      </c>
      <c r="O277" s="83">
        <f t="shared" si="37"/>
        <v>0.34761982328548663</v>
      </c>
      <c r="P277" s="83">
        <f t="shared" si="37"/>
        <v>0.40134110892407548</v>
      </c>
      <c r="Q277" s="83">
        <f t="shared" si="37"/>
        <v>0.25103906779043778</v>
      </c>
      <c r="R277" s="10"/>
      <c r="S277" s="73">
        <f>IFERROR(IF(VLOOKUP($A277,#REF!,7,FALSE)&gt;0,D277*VLOOKUP($A277,BASE_DADOS!$A:$O,12,0),0),0)</f>
        <v>0</v>
      </c>
      <c r="T277" s="73">
        <f>IFERROR(IF(VLOOKUP($A277,#REF!,7,FALSE)&gt;0,E277*VLOOKUP($A277,BASE_DADOS!$A:$O,12,0),0),0)</f>
        <v>0</v>
      </c>
      <c r="U277" s="73">
        <f>IFERROR(IF(VLOOKUP($A277,#REF!,7,FALSE)&gt;0,F277*VLOOKUP($A277,BASE_DADOS!$A:$O,12,0),0),0)</f>
        <v>0</v>
      </c>
      <c r="V277" s="73">
        <f>IFERROR(IF(VLOOKUP($A277,#REF!,7,FALSE)&gt;0,G277*VLOOKUP($A277,BASE_DADOS!$A:$O,12,0),0),0)</f>
        <v>0</v>
      </c>
      <c r="W277" s="73">
        <f>IFERROR(IF(VLOOKUP($A277,#REF!,7,FALSE)&gt;0,H277*VLOOKUP($A277,BASE_DADOS!$A:$O,12,0),0),0)</f>
        <v>0</v>
      </c>
      <c r="X277" s="73">
        <f>IFERROR(IF(VLOOKUP($A277,#REF!,7,FALSE)&gt;0,I277*VLOOKUP($A277,BASE_DADOS!$A:$O,12,0),0),0)</f>
        <v>0</v>
      </c>
      <c r="Y277" s="73">
        <f>IFERROR(IF(VLOOKUP($A277,#REF!,7,FALSE)&gt;0,J277*VLOOKUP($A277,BASE_DADOS!$A:$O,12,0),0),0)</f>
        <v>0</v>
      </c>
      <c r="Z277" s="73">
        <f>IFERROR(IF(VLOOKUP($A277,#REF!,7,FALSE)&gt;0,K277*VLOOKUP($A277,BASE_DADOS!$A:$O,12,0),0),0)</f>
        <v>0</v>
      </c>
      <c r="AA277" s="73">
        <f>IFERROR(IF(VLOOKUP($A277,#REF!,7,FALSE)&gt;0,L277*VLOOKUP($A277,BASE_DADOS!$A:$O,12,0),0),0)</f>
        <v>0</v>
      </c>
      <c r="AB277" s="73">
        <f>IFERROR(IF(VLOOKUP($A277,#REF!,7,FALSE)&gt;0,M277*VLOOKUP($A277,BASE_DADOS!$A:$O,12,0),0),0)</f>
        <v>0</v>
      </c>
      <c r="AC277" s="73">
        <f>IFERROR(IF(VLOOKUP($A277,#REF!,7,FALSE)&gt;0,N277*VLOOKUP($A277,BASE_DADOS!$A:$O,12,0),0),0)</f>
        <v>0</v>
      </c>
      <c r="AD277" s="73">
        <f>IFERROR(IF(VLOOKUP($A277,#REF!,7,FALSE)&gt;0,O277*VLOOKUP($A277,BASE_DADOS!$A:$O,12,0),0),0)</f>
        <v>0</v>
      </c>
      <c r="AE277" s="73">
        <f>IFERROR(IF(VLOOKUP($A277,#REF!,7,FALSE)&gt;0,P277*VLOOKUP($A277,BASE_DADOS!$A:$O,12,0),0),0)</f>
        <v>0</v>
      </c>
      <c r="AF277" s="73">
        <f>IFERROR(IF(VLOOKUP($A277,#REF!,7,FALSE)&gt;0,Q277*VLOOKUP($A277,BASE_DADOS!$A:$O,12,0),0),0)</f>
        <v>0</v>
      </c>
    </row>
    <row r="278" spans="1:32" ht="15.75" customHeight="1" x14ac:dyDescent="0.25">
      <c r="A278" s="69" t="str">
        <f t="shared" si="6"/>
        <v>SCE_ESTADOSERIE DE DOMINGO</v>
      </c>
      <c r="B278" s="10" t="s">
        <v>94</v>
      </c>
      <c r="C278" s="24" t="s">
        <v>77</v>
      </c>
      <c r="D278" s="83">
        <f t="shared" ref="D278:Q278" si="38">AVERAGEIFS(D$2:D$244,$C$2:$C$244,$C278)</f>
        <v>0.52413598768828962</v>
      </c>
      <c r="E278" s="83">
        <f t="shared" si="38"/>
        <v>0.47586401231171038</v>
      </c>
      <c r="F278" s="83">
        <f t="shared" si="38"/>
        <v>7.2371991576625078E-2</v>
      </c>
      <c r="G278" s="83">
        <f t="shared" si="38"/>
        <v>0.15114183778828183</v>
      </c>
      <c r="H278" s="83">
        <f t="shared" si="38"/>
        <v>0.17473311685494761</v>
      </c>
      <c r="I278" s="83">
        <f t="shared" si="38"/>
        <v>0.19260256894572461</v>
      </c>
      <c r="J278" s="83">
        <f t="shared" si="38"/>
        <v>0.19071721652009885</v>
      </c>
      <c r="K278" s="83">
        <f t="shared" si="38"/>
        <v>0.21843326831432205</v>
      </c>
      <c r="L278" s="83">
        <f t="shared" si="38"/>
        <v>0.21938387011274973</v>
      </c>
      <c r="M278" s="83">
        <f t="shared" si="38"/>
        <v>0.43168142094485512</v>
      </c>
      <c r="N278" s="83">
        <f t="shared" si="38"/>
        <v>0.34893470894239514</v>
      </c>
      <c r="O278" s="83">
        <f t="shared" si="38"/>
        <v>0.34761982328548663</v>
      </c>
      <c r="P278" s="83">
        <f t="shared" si="38"/>
        <v>0.40134110892407548</v>
      </c>
      <c r="Q278" s="83">
        <f t="shared" si="38"/>
        <v>0.25103906779043778</v>
      </c>
      <c r="S278" s="73">
        <f>IFERROR(IF(VLOOKUP($A278,#REF!,7,FALSE)&gt;0,D278*VLOOKUP($A278,BASE_DADOS!$A:$O,12,0),0),0)</f>
        <v>0</v>
      </c>
      <c r="T278" s="73">
        <f>IFERROR(IF(VLOOKUP($A278,#REF!,7,FALSE)&gt;0,E278*VLOOKUP($A278,BASE_DADOS!$A:$O,12,0),0),0)</f>
        <v>0</v>
      </c>
      <c r="U278" s="73">
        <f>IFERROR(IF(VLOOKUP($A278,#REF!,7,FALSE)&gt;0,F278*VLOOKUP($A278,BASE_DADOS!$A:$O,12,0),0),0)</f>
        <v>0</v>
      </c>
      <c r="V278" s="73">
        <f>IFERROR(IF(VLOOKUP($A278,#REF!,7,FALSE)&gt;0,G278*VLOOKUP($A278,BASE_DADOS!$A:$O,12,0),0),0)</f>
        <v>0</v>
      </c>
      <c r="W278" s="73">
        <f>IFERROR(IF(VLOOKUP($A278,#REF!,7,FALSE)&gt;0,H278*VLOOKUP($A278,BASE_DADOS!$A:$O,12,0),0),0)</f>
        <v>0</v>
      </c>
      <c r="X278" s="73">
        <f>IFERROR(IF(VLOOKUP($A278,#REF!,7,FALSE)&gt;0,I278*VLOOKUP($A278,BASE_DADOS!$A:$O,12,0),0),0)</f>
        <v>0</v>
      </c>
      <c r="Y278" s="73">
        <f>IFERROR(IF(VLOOKUP($A278,#REF!,7,FALSE)&gt;0,J278*VLOOKUP($A278,BASE_DADOS!$A:$O,12,0),0),0)</f>
        <v>0</v>
      </c>
      <c r="Z278" s="73">
        <f>IFERROR(IF(VLOOKUP($A278,#REF!,7,FALSE)&gt;0,K278*VLOOKUP($A278,BASE_DADOS!$A:$O,12,0),0),0)</f>
        <v>0</v>
      </c>
      <c r="AA278" s="73">
        <f>IFERROR(IF(VLOOKUP($A278,#REF!,7,FALSE)&gt;0,L278*VLOOKUP($A278,BASE_DADOS!$A:$O,12,0),0),0)</f>
        <v>0</v>
      </c>
      <c r="AB278" s="73">
        <f>IFERROR(IF(VLOOKUP($A278,#REF!,7,FALSE)&gt;0,M278*VLOOKUP($A278,BASE_DADOS!$A:$O,12,0),0),0)</f>
        <v>0</v>
      </c>
      <c r="AC278" s="73">
        <f>IFERROR(IF(VLOOKUP($A278,#REF!,7,FALSE)&gt;0,N278*VLOOKUP($A278,BASE_DADOS!$A:$O,12,0),0),0)</f>
        <v>0</v>
      </c>
      <c r="AD278" s="73">
        <f>IFERROR(IF(VLOOKUP($A278,#REF!,7,FALSE)&gt;0,O278*VLOOKUP($A278,BASE_DADOS!$A:$O,12,0),0),0)</f>
        <v>0</v>
      </c>
      <c r="AE278" s="73">
        <f>IFERROR(IF(VLOOKUP($A278,#REF!,7,FALSE)&gt;0,P278*VLOOKUP($A278,BASE_DADOS!$A:$O,12,0),0),0)</f>
        <v>0</v>
      </c>
      <c r="AF278" s="73">
        <f>IFERROR(IF(VLOOKUP($A278,#REF!,7,FALSE)&gt;0,Q278*VLOOKUP($A278,BASE_DADOS!$A:$O,12,0),0),0)</f>
        <v>0</v>
      </c>
    </row>
    <row r="279" spans="1:32" ht="15.75" customHeight="1" x14ac:dyDescent="0.25">
      <c r="A279" s="69" t="str">
        <f t="shared" si="6"/>
        <v>SCE_ESTADOABERTURA / 12H00</v>
      </c>
      <c r="B279" s="10" t="s">
        <v>94</v>
      </c>
      <c r="C279" s="24" t="s">
        <v>79</v>
      </c>
      <c r="D279" s="83">
        <f t="shared" ref="D279:Q279" si="39">AVERAGEIFS(D$2:D$244,$C$2:$C$244,$C279)</f>
        <v>0.47842649256891834</v>
      </c>
      <c r="E279" s="83">
        <f t="shared" si="39"/>
        <v>0.52157350743108166</v>
      </c>
      <c r="F279" s="83">
        <f t="shared" si="39"/>
        <v>6.6742341114771273E-2</v>
      </c>
      <c r="G279" s="83">
        <f t="shared" si="39"/>
        <v>0.16232350534992246</v>
      </c>
      <c r="H279" s="83">
        <f t="shared" si="39"/>
        <v>0.18483659488561452</v>
      </c>
      <c r="I279" s="83">
        <f t="shared" si="39"/>
        <v>0.19405168243591611</v>
      </c>
      <c r="J279" s="83">
        <f t="shared" si="39"/>
        <v>0.18548869015893554</v>
      </c>
      <c r="K279" s="83">
        <f t="shared" si="39"/>
        <v>0.20655718605484008</v>
      </c>
      <c r="L279" s="83">
        <f t="shared" si="39"/>
        <v>0.28566256053942046</v>
      </c>
      <c r="M279" s="83">
        <f t="shared" si="39"/>
        <v>0.40186161438391227</v>
      </c>
      <c r="N279" s="83">
        <f t="shared" si="39"/>
        <v>0.31247582507666727</v>
      </c>
      <c r="O279" s="83">
        <f t="shared" si="39"/>
        <v>0.41711293549253842</v>
      </c>
      <c r="P279" s="83">
        <f t="shared" si="39"/>
        <v>0.35065973672453937</v>
      </c>
      <c r="Q279" s="83">
        <f t="shared" si="39"/>
        <v>0.23222732778292221</v>
      </c>
      <c r="S279" s="73">
        <f>IFERROR(IF(VLOOKUP($A279,#REF!,7,FALSE)&gt;0,D279*VLOOKUP($A279,BASE_DADOS!$A:$O,12,0),0),0)</f>
        <v>0</v>
      </c>
      <c r="T279" s="73">
        <f>IFERROR(IF(VLOOKUP($A279,#REF!,7,FALSE)&gt;0,E279*VLOOKUP($A279,BASE_DADOS!$A:$O,12,0),0),0)</f>
        <v>0</v>
      </c>
      <c r="U279" s="73">
        <f>IFERROR(IF(VLOOKUP($A279,#REF!,7,FALSE)&gt;0,F279*VLOOKUP($A279,BASE_DADOS!$A:$O,12,0),0),0)</f>
        <v>0</v>
      </c>
      <c r="V279" s="73">
        <f>IFERROR(IF(VLOOKUP($A279,#REF!,7,FALSE)&gt;0,G279*VLOOKUP($A279,BASE_DADOS!$A:$O,12,0),0),0)</f>
        <v>0</v>
      </c>
      <c r="W279" s="73">
        <f>IFERROR(IF(VLOOKUP($A279,#REF!,7,FALSE)&gt;0,H279*VLOOKUP($A279,BASE_DADOS!$A:$O,12,0),0),0)</f>
        <v>0</v>
      </c>
      <c r="X279" s="73">
        <f>IFERROR(IF(VLOOKUP($A279,#REF!,7,FALSE)&gt;0,I279*VLOOKUP($A279,BASE_DADOS!$A:$O,12,0),0),0)</f>
        <v>0</v>
      </c>
      <c r="Y279" s="73">
        <f>IFERROR(IF(VLOOKUP($A279,#REF!,7,FALSE)&gt;0,J279*VLOOKUP($A279,BASE_DADOS!$A:$O,12,0),0),0)</f>
        <v>0</v>
      </c>
      <c r="Z279" s="73">
        <f>IFERROR(IF(VLOOKUP($A279,#REF!,7,FALSE)&gt;0,K279*VLOOKUP($A279,BASE_DADOS!$A:$O,12,0),0),0)</f>
        <v>0</v>
      </c>
      <c r="AA279" s="73">
        <f>IFERROR(IF(VLOOKUP($A279,#REF!,7,FALSE)&gt;0,L279*VLOOKUP($A279,BASE_DADOS!$A:$O,12,0),0),0)</f>
        <v>0</v>
      </c>
      <c r="AB279" s="73">
        <f>IFERROR(IF(VLOOKUP($A279,#REF!,7,FALSE)&gt;0,M279*VLOOKUP($A279,BASE_DADOS!$A:$O,12,0),0),0)</f>
        <v>0</v>
      </c>
      <c r="AC279" s="73">
        <f>IFERROR(IF(VLOOKUP($A279,#REF!,7,FALSE)&gt;0,N279*VLOOKUP($A279,BASE_DADOS!$A:$O,12,0),0),0)</f>
        <v>0</v>
      </c>
      <c r="AD279" s="73">
        <f>IFERROR(IF(VLOOKUP($A279,#REF!,7,FALSE)&gt;0,O279*VLOOKUP($A279,BASE_DADOS!$A:$O,12,0),0),0)</f>
        <v>0</v>
      </c>
      <c r="AE279" s="73">
        <f>IFERROR(IF(VLOOKUP($A279,#REF!,7,FALSE)&gt;0,P279*VLOOKUP($A279,BASE_DADOS!$A:$O,12,0),0),0)</f>
        <v>0</v>
      </c>
      <c r="AF279" s="73">
        <f>IFERROR(IF(VLOOKUP($A279,#REF!,7,FALSE)&gt;0,Q279*VLOOKUP($A279,BASE_DADOS!$A:$O,12,0),0),0)</f>
        <v>0</v>
      </c>
    </row>
    <row r="280" spans="1:32" ht="15.75" customHeight="1" x14ac:dyDescent="0.25">
      <c r="A280" s="69" t="str">
        <f t="shared" si="6"/>
        <v>SCE_ESTADO12H00 / 18H00</v>
      </c>
      <c r="B280" s="10" t="s">
        <v>94</v>
      </c>
      <c r="C280" s="24" t="s">
        <v>80</v>
      </c>
      <c r="D280" s="83">
        <f t="shared" ref="D280:Q280" si="40">AVERAGEIFS(D$2:D$244,$C$2:$C$244,$C280)</f>
        <v>0.52479502223522723</v>
      </c>
      <c r="E280" s="83">
        <f t="shared" si="40"/>
        <v>0.47520497776477272</v>
      </c>
      <c r="F280" s="83">
        <f t="shared" si="40"/>
        <v>8.616323235663341E-2</v>
      </c>
      <c r="G280" s="83">
        <f t="shared" si="40"/>
        <v>0.14078574378006553</v>
      </c>
      <c r="H280" s="83">
        <f t="shared" si="40"/>
        <v>0.1916104263888615</v>
      </c>
      <c r="I280" s="83">
        <f t="shared" si="40"/>
        <v>0.21264657659228978</v>
      </c>
      <c r="J280" s="83">
        <f t="shared" si="40"/>
        <v>0.18606156508926908</v>
      </c>
      <c r="K280" s="83">
        <f t="shared" si="40"/>
        <v>0.1828991224595474</v>
      </c>
      <c r="L280" s="83">
        <f t="shared" si="40"/>
        <v>0.27379099064236057</v>
      </c>
      <c r="M280" s="83">
        <f t="shared" si="40"/>
        <v>0.3753941530360409</v>
      </c>
      <c r="N280" s="83">
        <f t="shared" si="40"/>
        <v>0.35081485632159864</v>
      </c>
      <c r="O280" s="83">
        <f t="shared" si="40"/>
        <v>0.34459477884935152</v>
      </c>
      <c r="P280" s="83">
        <f t="shared" si="40"/>
        <v>0.36514133688061196</v>
      </c>
      <c r="Q280" s="83">
        <f t="shared" si="40"/>
        <v>0.29009721760336993</v>
      </c>
      <c r="S280" s="73">
        <f>IFERROR(IF(VLOOKUP($A280,#REF!,7,FALSE)&gt;0,D280*VLOOKUP($A280,BASE_DADOS!$A:$O,12,0),0),0)</f>
        <v>0</v>
      </c>
      <c r="T280" s="73">
        <f>IFERROR(IF(VLOOKUP($A280,#REF!,7,FALSE)&gt;0,E280*VLOOKUP($A280,BASE_DADOS!$A:$O,12,0),0),0)</f>
        <v>0</v>
      </c>
      <c r="U280" s="73">
        <f>IFERROR(IF(VLOOKUP($A280,#REF!,7,FALSE)&gt;0,F280*VLOOKUP($A280,BASE_DADOS!$A:$O,12,0),0),0)</f>
        <v>0</v>
      </c>
      <c r="V280" s="73">
        <f>IFERROR(IF(VLOOKUP($A280,#REF!,7,FALSE)&gt;0,G280*VLOOKUP($A280,BASE_DADOS!$A:$O,12,0),0),0)</f>
        <v>0</v>
      </c>
      <c r="W280" s="73">
        <f>IFERROR(IF(VLOOKUP($A280,#REF!,7,FALSE)&gt;0,H280*VLOOKUP($A280,BASE_DADOS!$A:$O,12,0),0),0)</f>
        <v>0</v>
      </c>
      <c r="X280" s="73">
        <f>IFERROR(IF(VLOOKUP($A280,#REF!,7,FALSE)&gt;0,I280*VLOOKUP($A280,BASE_DADOS!$A:$O,12,0),0),0)</f>
        <v>0</v>
      </c>
      <c r="Y280" s="73">
        <f>IFERROR(IF(VLOOKUP($A280,#REF!,7,FALSE)&gt;0,J280*VLOOKUP($A280,BASE_DADOS!$A:$O,12,0),0),0)</f>
        <v>0</v>
      </c>
      <c r="Z280" s="73">
        <f>IFERROR(IF(VLOOKUP($A280,#REF!,7,FALSE)&gt;0,K280*VLOOKUP($A280,BASE_DADOS!$A:$O,12,0),0),0)</f>
        <v>0</v>
      </c>
      <c r="AA280" s="73">
        <f>IFERROR(IF(VLOOKUP($A280,#REF!,7,FALSE)&gt;0,L280*VLOOKUP($A280,BASE_DADOS!$A:$O,12,0),0),0)</f>
        <v>0</v>
      </c>
      <c r="AB280" s="73">
        <f>IFERROR(IF(VLOOKUP($A280,#REF!,7,FALSE)&gt;0,M280*VLOOKUP($A280,BASE_DADOS!$A:$O,12,0),0),0)</f>
        <v>0</v>
      </c>
      <c r="AC280" s="73">
        <f>IFERROR(IF(VLOOKUP($A280,#REF!,7,FALSE)&gt;0,N280*VLOOKUP($A280,BASE_DADOS!$A:$O,12,0),0),0)</f>
        <v>0</v>
      </c>
      <c r="AD280" s="73">
        <f>IFERROR(IF(VLOOKUP($A280,#REF!,7,FALSE)&gt;0,O280*VLOOKUP($A280,BASE_DADOS!$A:$O,12,0),0),0)</f>
        <v>0</v>
      </c>
      <c r="AE280" s="73">
        <f>IFERROR(IF(VLOOKUP($A280,#REF!,7,FALSE)&gt;0,P280*VLOOKUP($A280,BASE_DADOS!$A:$O,12,0),0),0)</f>
        <v>0</v>
      </c>
      <c r="AF280" s="73">
        <f>IFERROR(IF(VLOOKUP($A280,#REF!,7,FALSE)&gt;0,Q280*VLOOKUP($A280,BASE_DADOS!$A:$O,12,0),0),0)</f>
        <v>0</v>
      </c>
    </row>
    <row r="281" spans="1:32" ht="15.75" customHeight="1" x14ac:dyDescent="0.25">
      <c r="A281" s="69" t="str">
        <f t="shared" si="6"/>
        <v>SCE_ESTADO18H00 / ENCERRAMENTO</v>
      </c>
      <c r="B281" s="10" t="s">
        <v>94</v>
      </c>
      <c r="C281" s="24" t="s">
        <v>81</v>
      </c>
      <c r="D281" s="83">
        <f t="shared" ref="D281:Q281" si="41">AVERAGEIFS(D$2:D$244,$C$2:$C$244,$C281)</f>
        <v>0.53714720136292027</v>
      </c>
      <c r="E281" s="83">
        <f t="shared" si="41"/>
        <v>0.46285279863707968</v>
      </c>
      <c r="F281" s="83">
        <f t="shared" si="41"/>
        <v>9.4404129047810301E-2</v>
      </c>
      <c r="G281" s="83">
        <f t="shared" si="41"/>
        <v>0.14443986172586815</v>
      </c>
      <c r="H281" s="83">
        <f t="shared" si="41"/>
        <v>0.18319285713592715</v>
      </c>
      <c r="I281" s="83">
        <f t="shared" si="41"/>
        <v>0.15242440524871972</v>
      </c>
      <c r="J281" s="83">
        <f t="shared" si="41"/>
        <v>0.21063917881224048</v>
      </c>
      <c r="K281" s="83">
        <f t="shared" si="41"/>
        <v>0.21473290136276754</v>
      </c>
      <c r="L281" s="83">
        <f t="shared" si="41"/>
        <v>0.26618566039119973</v>
      </c>
      <c r="M281" s="83">
        <f t="shared" si="41"/>
        <v>0.45841404155536108</v>
      </c>
      <c r="N281" s="83">
        <f t="shared" si="41"/>
        <v>0.27506696472010578</v>
      </c>
      <c r="O281" s="83">
        <f t="shared" si="41"/>
        <v>0.39440460353615298</v>
      </c>
      <c r="P281" s="83">
        <f t="shared" si="41"/>
        <v>0.36841704464205333</v>
      </c>
      <c r="Q281" s="83">
        <f t="shared" si="41"/>
        <v>0.23734501848846035</v>
      </c>
      <c r="S281" s="73">
        <f>IFERROR(IF(VLOOKUP($A281,#REF!,7,FALSE)&gt;0,D281*VLOOKUP($A281,BASE_DADOS!$A:$O,12,0),0),0)</f>
        <v>0</v>
      </c>
      <c r="T281" s="73">
        <f>IFERROR(IF(VLOOKUP($A281,#REF!,7,FALSE)&gt;0,E281*VLOOKUP($A281,BASE_DADOS!$A:$O,12,0),0),0)</f>
        <v>0</v>
      </c>
      <c r="U281" s="73">
        <f>IFERROR(IF(VLOOKUP($A281,#REF!,7,FALSE)&gt;0,F281*VLOOKUP($A281,BASE_DADOS!$A:$O,12,0),0),0)</f>
        <v>0</v>
      </c>
      <c r="V281" s="73">
        <f>IFERROR(IF(VLOOKUP($A281,#REF!,7,FALSE)&gt;0,G281*VLOOKUP($A281,BASE_DADOS!$A:$O,12,0),0),0)</f>
        <v>0</v>
      </c>
      <c r="W281" s="73">
        <f>IFERROR(IF(VLOOKUP($A281,#REF!,7,FALSE)&gt;0,H281*VLOOKUP($A281,BASE_DADOS!$A:$O,12,0),0),0)</f>
        <v>0</v>
      </c>
      <c r="X281" s="73">
        <f>IFERROR(IF(VLOOKUP($A281,#REF!,7,FALSE)&gt;0,I281*VLOOKUP($A281,BASE_DADOS!$A:$O,12,0),0),0)</f>
        <v>0</v>
      </c>
      <c r="Y281" s="73">
        <f>IFERROR(IF(VLOOKUP($A281,#REF!,7,FALSE)&gt;0,J281*VLOOKUP($A281,BASE_DADOS!$A:$O,12,0),0),0)</f>
        <v>0</v>
      </c>
      <c r="Z281" s="73">
        <f>IFERROR(IF(VLOOKUP($A281,#REF!,7,FALSE)&gt;0,K281*VLOOKUP($A281,BASE_DADOS!$A:$O,12,0),0),0)</f>
        <v>0</v>
      </c>
      <c r="AA281" s="73">
        <f>IFERROR(IF(VLOOKUP($A281,#REF!,7,FALSE)&gt;0,L281*VLOOKUP($A281,BASE_DADOS!$A:$O,12,0),0),0)</f>
        <v>0</v>
      </c>
      <c r="AB281" s="73">
        <f>IFERROR(IF(VLOOKUP($A281,#REF!,7,FALSE)&gt;0,M281*VLOOKUP($A281,BASE_DADOS!$A:$O,12,0),0),0)</f>
        <v>0</v>
      </c>
      <c r="AC281" s="73">
        <f>IFERROR(IF(VLOOKUP($A281,#REF!,7,FALSE)&gt;0,N281*VLOOKUP($A281,BASE_DADOS!$A:$O,12,0),0),0)</f>
        <v>0</v>
      </c>
      <c r="AD281" s="73">
        <f>IFERROR(IF(VLOOKUP($A281,#REF!,7,FALSE)&gt;0,O281*VLOOKUP($A281,BASE_DADOS!$A:$O,12,0),0),0)</f>
        <v>0</v>
      </c>
      <c r="AE281" s="73">
        <f>IFERROR(IF(VLOOKUP($A281,#REF!,7,FALSE)&gt;0,P281*VLOOKUP($A281,BASE_DADOS!$A:$O,12,0),0),0)</f>
        <v>0</v>
      </c>
      <c r="AF281" s="73">
        <f>IFERROR(IF(VLOOKUP($A281,#REF!,7,FALSE)&gt;0,Q281*VLOOKUP($A281,BASE_DADOS!$A:$O,12,0),0),0)</f>
        <v>0</v>
      </c>
    </row>
    <row r="282" spans="1:32" ht="15.75" customHeight="1" x14ac:dyDescent="0.25">
      <c r="A282" s="69" t="str">
        <f t="shared" si="6"/>
        <v>SCE_ESTADOABERTURA / ENCERRAMENTO</v>
      </c>
      <c r="B282" s="10" t="s">
        <v>94</v>
      </c>
      <c r="C282" s="24" t="s">
        <v>82</v>
      </c>
      <c r="D282" s="83">
        <f t="shared" ref="D282:Q282" si="42">AVERAGEIFS(D$2:D$244,$C$2:$C$244,$C282)</f>
        <v>0.51167851722352731</v>
      </c>
      <c r="E282" s="83">
        <f t="shared" si="42"/>
        <v>0.48832148277647264</v>
      </c>
      <c r="F282" s="83">
        <f t="shared" si="42"/>
        <v>8.075368535372239E-2</v>
      </c>
      <c r="G282" s="83">
        <f t="shared" si="42"/>
        <v>0.149177161469255</v>
      </c>
      <c r="H282" s="83">
        <f t="shared" si="42"/>
        <v>0.18684222559526886</v>
      </c>
      <c r="I282" s="83">
        <f t="shared" si="42"/>
        <v>0.18472635517909</v>
      </c>
      <c r="J282" s="83">
        <f t="shared" si="42"/>
        <v>0.19479924256399281</v>
      </c>
      <c r="K282" s="83">
        <f t="shared" si="42"/>
        <v>0.20370132983867095</v>
      </c>
      <c r="L282" s="83">
        <f t="shared" si="42"/>
        <v>0.27710030404502517</v>
      </c>
      <c r="M282" s="83">
        <f t="shared" si="42"/>
        <v>0.41976250514675972</v>
      </c>
      <c r="N282" s="83">
        <f t="shared" si="42"/>
        <v>0.3033038574748817</v>
      </c>
      <c r="O282" s="83">
        <f t="shared" si="42"/>
        <v>0.38101924154151146</v>
      </c>
      <c r="P282" s="83">
        <f t="shared" si="42"/>
        <v>0.36956444489213669</v>
      </c>
      <c r="Q282" s="83">
        <f t="shared" si="42"/>
        <v>0.24908298023301848</v>
      </c>
      <c r="S282" s="73">
        <f>IFERROR(IF(VLOOKUP($A282,#REF!,7,FALSE)&gt;0,D282*VLOOKUP($A282,BASE_DADOS!$A:$O,12,0),0),0)</f>
        <v>0</v>
      </c>
      <c r="T282" s="73">
        <f>IFERROR(IF(VLOOKUP($A282,#REF!,7,FALSE)&gt;0,E282*VLOOKUP($A282,BASE_DADOS!$A:$O,12,0),0),0)</f>
        <v>0</v>
      </c>
      <c r="U282" s="73">
        <f>IFERROR(IF(VLOOKUP($A282,#REF!,7,FALSE)&gt;0,F282*VLOOKUP($A282,BASE_DADOS!$A:$O,12,0),0),0)</f>
        <v>0</v>
      </c>
      <c r="V282" s="73">
        <f>IFERROR(IF(VLOOKUP($A282,#REF!,7,FALSE)&gt;0,G282*VLOOKUP($A282,BASE_DADOS!$A:$O,12,0),0),0)</f>
        <v>0</v>
      </c>
      <c r="W282" s="73">
        <f>IFERROR(IF(VLOOKUP($A282,#REF!,7,FALSE)&gt;0,H282*VLOOKUP($A282,BASE_DADOS!$A:$O,12,0),0),0)</f>
        <v>0</v>
      </c>
      <c r="X282" s="73">
        <f>IFERROR(IF(VLOOKUP($A282,#REF!,7,FALSE)&gt;0,I282*VLOOKUP($A282,BASE_DADOS!$A:$O,12,0),0),0)</f>
        <v>0</v>
      </c>
      <c r="Y282" s="73">
        <f>IFERROR(IF(VLOOKUP($A282,#REF!,7,FALSE)&gt;0,J282*VLOOKUP($A282,BASE_DADOS!$A:$O,12,0),0),0)</f>
        <v>0</v>
      </c>
      <c r="Z282" s="73">
        <f>IFERROR(IF(VLOOKUP($A282,#REF!,7,FALSE)&gt;0,K282*VLOOKUP($A282,BASE_DADOS!$A:$O,12,0),0),0)</f>
        <v>0</v>
      </c>
      <c r="AA282" s="73">
        <f>IFERROR(IF(VLOOKUP($A282,#REF!,7,FALSE)&gt;0,L282*VLOOKUP($A282,BASE_DADOS!$A:$O,12,0),0),0)</f>
        <v>0</v>
      </c>
      <c r="AB282" s="73">
        <f>IFERROR(IF(VLOOKUP($A282,#REF!,7,FALSE)&gt;0,M282*VLOOKUP($A282,BASE_DADOS!$A:$O,12,0),0),0)</f>
        <v>0</v>
      </c>
      <c r="AC282" s="73">
        <f>IFERROR(IF(VLOOKUP($A282,#REF!,7,FALSE)&gt;0,N282*VLOOKUP($A282,BASE_DADOS!$A:$O,12,0),0),0)</f>
        <v>0</v>
      </c>
      <c r="AD282" s="73">
        <f>IFERROR(IF(VLOOKUP($A282,#REF!,7,FALSE)&gt;0,O282*VLOOKUP($A282,BASE_DADOS!$A:$O,12,0),0),0)</f>
        <v>0</v>
      </c>
      <c r="AE282" s="73">
        <f>IFERROR(IF(VLOOKUP($A282,#REF!,7,FALSE)&gt;0,P282*VLOOKUP($A282,BASE_DADOS!$A:$O,12,0),0),0)</f>
        <v>0</v>
      </c>
      <c r="AF282" s="73">
        <f>IFERROR(IF(VLOOKUP($A282,#REF!,7,FALSE)&gt;0,Q282*VLOOKUP($A282,BASE_DADOS!$A:$O,12,0),0),0)</f>
        <v>0</v>
      </c>
    </row>
    <row r="283" spans="1:32" ht="15.75" customHeight="1" x14ac:dyDescent="0.25">
      <c r="A283" s="10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</row>
    <row r="284" spans="1:32" ht="15.75" customHeight="1" x14ac:dyDescent="0.25">
      <c r="A284" s="10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</row>
    <row r="285" spans="1:32" ht="15.75" customHeight="1" x14ac:dyDescent="0.25">
      <c r="A285" s="10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</row>
    <row r="286" spans="1:32" ht="15.75" customHeight="1" x14ac:dyDescent="0.25">
      <c r="A286" s="10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</row>
    <row r="287" spans="1:32" ht="15.75" customHeight="1" x14ac:dyDescent="0.25">
      <c r="A287" s="10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</row>
    <row r="288" spans="1:32" ht="15.75" customHeight="1" x14ac:dyDescent="0.25">
      <c r="A288" s="10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</row>
    <row r="289" spans="1:32" ht="15.75" customHeight="1" x14ac:dyDescent="0.25">
      <c r="A289" s="10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</row>
    <row r="290" spans="1:32" ht="15.75" customHeight="1" x14ac:dyDescent="0.25">
      <c r="A290" s="10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</row>
    <row r="291" spans="1:32" ht="15.75" customHeight="1" x14ac:dyDescent="0.25">
      <c r="A291" s="10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</row>
    <row r="292" spans="1:32" ht="15.75" customHeight="1" x14ac:dyDescent="0.25">
      <c r="A292" s="10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</row>
    <row r="293" spans="1:32" ht="15.75" customHeight="1" x14ac:dyDescent="0.25">
      <c r="A293" s="10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</row>
    <row r="294" spans="1:32" ht="15.75" customHeight="1" x14ac:dyDescent="0.25">
      <c r="A294" s="10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</row>
    <row r="295" spans="1:32" ht="15.75" customHeight="1" x14ac:dyDescent="0.25">
      <c r="A295" s="10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</row>
    <row r="296" spans="1:32" ht="15.75" customHeight="1" x14ac:dyDescent="0.25">
      <c r="A296" s="10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</row>
    <row r="297" spans="1:32" ht="15.75" customHeight="1" x14ac:dyDescent="0.25">
      <c r="A297" s="10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</row>
    <row r="298" spans="1:32" ht="15.75" customHeight="1" x14ac:dyDescent="0.25">
      <c r="A298" s="10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</row>
    <row r="299" spans="1:32" ht="15.75" customHeight="1" x14ac:dyDescent="0.25">
      <c r="A299" s="10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</row>
    <row r="300" spans="1:32" ht="15.75" customHeight="1" x14ac:dyDescent="0.25">
      <c r="A300" s="10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</row>
    <row r="301" spans="1:32" ht="15.75" customHeight="1" x14ac:dyDescent="0.25">
      <c r="A301" s="10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</row>
    <row r="302" spans="1:32" ht="15.75" customHeight="1" x14ac:dyDescent="0.25">
      <c r="A302" s="10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</row>
    <row r="303" spans="1:32" ht="15.75" customHeight="1" x14ac:dyDescent="0.25">
      <c r="A303" s="10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</row>
    <row r="304" spans="1:32" ht="15.75" customHeight="1" x14ac:dyDescent="0.25">
      <c r="A304" s="10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</row>
    <row r="305" spans="1:32" ht="15.75" customHeight="1" x14ac:dyDescent="0.25">
      <c r="A305" s="10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</row>
    <row r="306" spans="1:32" ht="15.75" customHeight="1" x14ac:dyDescent="0.25">
      <c r="A306" s="10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</row>
    <row r="307" spans="1:32" ht="15.75" customHeight="1" x14ac:dyDescent="0.25">
      <c r="A307" s="10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</row>
    <row r="308" spans="1:32" ht="15.75" customHeight="1" x14ac:dyDescent="0.25">
      <c r="A308" s="10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</row>
    <row r="309" spans="1:32" ht="15.75" customHeight="1" x14ac:dyDescent="0.25">
      <c r="A309" s="10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</row>
    <row r="310" spans="1:32" ht="15.75" customHeight="1" x14ac:dyDescent="0.25">
      <c r="A310" s="10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</row>
    <row r="311" spans="1:32" ht="15.75" customHeight="1" x14ac:dyDescent="0.25">
      <c r="A311" s="10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</row>
    <row r="312" spans="1:32" ht="15.75" customHeight="1" x14ac:dyDescent="0.25">
      <c r="A312" s="10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</row>
    <row r="313" spans="1:32" ht="15.75" customHeight="1" x14ac:dyDescent="0.25">
      <c r="A313" s="10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</row>
    <row r="314" spans="1:32" ht="15.75" customHeight="1" x14ac:dyDescent="0.25">
      <c r="A314" s="10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</row>
    <row r="315" spans="1:32" ht="15.75" customHeight="1" x14ac:dyDescent="0.25">
      <c r="A315" s="10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</row>
    <row r="316" spans="1:32" ht="15.75" customHeight="1" x14ac:dyDescent="0.25">
      <c r="A316" s="10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</row>
    <row r="317" spans="1:32" ht="15.75" customHeight="1" x14ac:dyDescent="0.25">
      <c r="A317" s="10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</row>
    <row r="318" spans="1:32" ht="15.75" customHeight="1" x14ac:dyDescent="0.25">
      <c r="A318" s="10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</row>
    <row r="319" spans="1:32" ht="15.75" customHeight="1" x14ac:dyDescent="0.25">
      <c r="A319" s="10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</row>
    <row r="320" spans="1:32" ht="15.75" customHeight="1" x14ac:dyDescent="0.25">
      <c r="A320" s="10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</row>
    <row r="321" spans="1:32" ht="15.75" customHeight="1" x14ac:dyDescent="0.25">
      <c r="A321" s="10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</row>
    <row r="322" spans="1:32" ht="15.75" customHeight="1" x14ac:dyDescent="0.25">
      <c r="A322" s="10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</row>
    <row r="323" spans="1:32" ht="15.75" customHeight="1" x14ac:dyDescent="0.25">
      <c r="A323" s="10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</row>
    <row r="324" spans="1:32" ht="15.75" customHeight="1" x14ac:dyDescent="0.25">
      <c r="A324" s="10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</row>
    <row r="325" spans="1:32" ht="15.75" customHeight="1" x14ac:dyDescent="0.25">
      <c r="A325" s="10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</row>
    <row r="326" spans="1:32" ht="15.75" customHeight="1" x14ac:dyDescent="0.25">
      <c r="A326" s="10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</row>
    <row r="327" spans="1:32" ht="15.75" customHeight="1" x14ac:dyDescent="0.25">
      <c r="A327" s="10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</row>
    <row r="328" spans="1:32" ht="15.75" customHeight="1" x14ac:dyDescent="0.25">
      <c r="A328" s="10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5.75" customHeight="1" x14ac:dyDescent="0.25">
      <c r="A329" s="10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15.75" customHeight="1" x14ac:dyDescent="0.25">
      <c r="A330" s="10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</row>
    <row r="331" spans="1:32" ht="15.75" customHeight="1" x14ac:dyDescent="0.25">
      <c r="A331" s="10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</row>
    <row r="332" spans="1:32" ht="15.75" customHeight="1" x14ac:dyDescent="0.25">
      <c r="A332" s="10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</row>
    <row r="333" spans="1:32" ht="15.75" customHeight="1" x14ac:dyDescent="0.25">
      <c r="A333" s="10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</row>
    <row r="334" spans="1:32" ht="15.75" customHeight="1" x14ac:dyDescent="0.25">
      <c r="A334" s="10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</row>
    <row r="335" spans="1:32" ht="15.75" customHeight="1" x14ac:dyDescent="0.25">
      <c r="A335" s="10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</row>
    <row r="336" spans="1:32" ht="15.75" customHeight="1" x14ac:dyDescent="0.25">
      <c r="A336" s="10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</row>
    <row r="337" spans="1:32" ht="15.75" customHeight="1" x14ac:dyDescent="0.25">
      <c r="A337" s="10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</row>
    <row r="338" spans="1:32" ht="15.75" customHeight="1" x14ac:dyDescent="0.25">
      <c r="A338" s="10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</row>
    <row r="339" spans="1:32" ht="15.75" customHeight="1" x14ac:dyDescent="0.25">
      <c r="A339" s="10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</row>
    <row r="340" spans="1:32" ht="15.75" customHeight="1" x14ac:dyDescent="0.25">
      <c r="A340" s="10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</row>
    <row r="341" spans="1:32" ht="15.75" customHeight="1" x14ac:dyDescent="0.25">
      <c r="A341" s="10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</row>
    <row r="342" spans="1:32" ht="15.75" customHeight="1" x14ac:dyDescent="0.25">
      <c r="A342" s="10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</row>
    <row r="343" spans="1:32" ht="15.75" customHeight="1" x14ac:dyDescent="0.25">
      <c r="A343" s="10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</row>
    <row r="344" spans="1:32" ht="15.75" customHeight="1" x14ac:dyDescent="0.25">
      <c r="A344" s="10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</row>
    <row r="345" spans="1:32" ht="15.75" customHeight="1" x14ac:dyDescent="0.25">
      <c r="A345" s="10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</row>
    <row r="346" spans="1:32" ht="15.75" customHeight="1" x14ac:dyDescent="0.25">
      <c r="A346" s="10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</row>
    <row r="347" spans="1:32" ht="15.75" customHeight="1" x14ac:dyDescent="0.25">
      <c r="A347" s="10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</row>
    <row r="348" spans="1:32" ht="15.75" customHeight="1" x14ac:dyDescent="0.25">
      <c r="A348" s="10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</row>
    <row r="349" spans="1:32" ht="15.75" customHeight="1" x14ac:dyDescent="0.25">
      <c r="A349" s="10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</row>
    <row r="350" spans="1:32" ht="15.75" customHeight="1" x14ac:dyDescent="0.25">
      <c r="A350" s="10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</row>
    <row r="351" spans="1:32" ht="15.75" customHeight="1" x14ac:dyDescent="0.25">
      <c r="A351" s="10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</row>
    <row r="352" spans="1:32" ht="15.75" customHeight="1" x14ac:dyDescent="0.25">
      <c r="A352" s="10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</row>
    <row r="353" spans="1:32" ht="15.75" customHeight="1" x14ac:dyDescent="0.25">
      <c r="A353" s="10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</row>
    <row r="354" spans="1:32" ht="15.75" customHeight="1" x14ac:dyDescent="0.25">
      <c r="A354" s="10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</row>
    <row r="355" spans="1:32" ht="15.75" customHeight="1" x14ac:dyDescent="0.25">
      <c r="A355" s="10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5.75" customHeight="1" x14ac:dyDescent="0.25">
      <c r="A356" s="10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5.75" customHeight="1" x14ac:dyDescent="0.25">
      <c r="A357" s="10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5.75" customHeight="1" x14ac:dyDescent="0.25">
      <c r="A358" s="10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5.75" customHeight="1" x14ac:dyDescent="0.25">
      <c r="A359" s="10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5.75" customHeight="1" x14ac:dyDescent="0.25">
      <c r="A360" s="10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5.75" customHeight="1" x14ac:dyDescent="0.25">
      <c r="A361" s="10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5.75" customHeight="1" x14ac:dyDescent="0.25">
      <c r="A362" s="10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5.75" customHeight="1" x14ac:dyDescent="0.25">
      <c r="A363" s="10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5.75" customHeight="1" x14ac:dyDescent="0.25">
      <c r="A364" s="10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5.75" customHeight="1" x14ac:dyDescent="0.25">
      <c r="A365" s="10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5.75" customHeight="1" x14ac:dyDescent="0.25">
      <c r="A366" s="10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5.75" customHeight="1" x14ac:dyDescent="0.25">
      <c r="A367" s="10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5.75" customHeight="1" x14ac:dyDescent="0.25">
      <c r="A368" s="10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5.75" customHeight="1" x14ac:dyDescent="0.25">
      <c r="A369" s="10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5.75" customHeight="1" x14ac:dyDescent="0.25">
      <c r="A370" s="10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5.75" customHeight="1" x14ac:dyDescent="0.25">
      <c r="A371" s="10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5.75" customHeight="1" x14ac:dyDescent="0.25">
      <c r="A372" s="10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5.75" customHeight="1" x14ac:dyDescent="0.25">
      <c r="A373" s="10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5.75" customHeight="1" x14ac:dyDescent="0.25">
      <c r="A374" s="10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5.75" customHeight="1" x14ac:dyDescent="0.25">
      <c r="A375" s="10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5.75" customHeight="1" x14ac:dyDescent="0.25">
      <c r="A376" s="10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5.75" customHeight="1" x14ac:dyDescent="0.25">
      <c r="A377" s="10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5.75" customHeight="1" x14ac:dyDescent="0.25">
      <c r="A378" s="10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5.75" customHeight="1" x14ac:dyDescent="0.25">
      <c r="A379" s="10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5.75" customHeight="1" x14ac:dyDescent="0.25">
      <c r="A380" s="10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5.75" customHeight="1" x14ac:dyDescent="0.25">
      <c r="A381" s="10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5.75" customHeight="1" x14ac:dyDescent="0.25">
      <c r="A382" s="10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5.75" customHeight="1" x14ac:dyDescent="0.25">
      <c r="A383" s="10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5.75" customHeight="1" x14ac:dyDescent="0.25">
      <c r="A384" s="10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5.75" customHeight="1" x14ac:dyDescent="0.25">
      <c r="A385" s="10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5.75" customHeight="1" x14ac:dyDescent="0.25">
      <c r="A386" s="10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5.75" customHeight="1" x14ac:dyDescent="0.25">
      <c r="A387" s="10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5.75" customHeight="1" x14ac:dyDescent="0.25">
      <c r="A388" s="10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5.75" customHeight="1" x14ac:dyDescent="0.25">
      <c r="A389" s="10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5.75" customHeight="1" x14ac:dyDescent="0.25">
      <c r="A390" s="10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5.75" customHeight="1" x14ac:dyDescent="0.25">
      <c r="A391" s="10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5.75" customHeight="1" x14ac:dyDescent="0.25">
      <c r="A392" s="10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5.75" customHeight="1" x14ac:dyDescent="0.25">
      <c r="A393" s="10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5.75" customHeight="1" x14ac:dyDescent="0.25">
      <c r="A394" s="10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5.75" customHeight="1" x14ac:dyDescent="0.25">
      <c r="A395" s="10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5.75" customHeight="1" x14ac:dyDescent="0.25">
      <c r="A396" s="10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5.75" customHeight="1" x14ac:dyDescent="0.25">
      <c r="A397" s="10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5.75" customHeight="1" x14ac:dyDescent="0.25">
      <c r="A398" s="10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5.75" customHeight="1" x14ac:dyDescent="0.25">
      <c r="A399" s="10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5.75" customHeight="1" x14ac:dyDescent="0.25">
      <c r="A400" s="10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5.75" customHeight="1" x14ac:dyDescent="0.25">
      <c r="A401" s="10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5.75" customHeight="1" x14ac:dyDescent="0.25">
      <c r="A402" s="10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5.75" customHeight="1" x14ac:dyDescent="0.25">
      <c r="A403" s="10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5.75" customHeight="1" x14ac:dyDescent="0.25">
      <c r="A404" s="10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5.75" customHeight="1" x14ac:dyDescent="0.25">
      <c r="A405" s="10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5.75" customHeight="1" x14ac:dyDescent="0.25">
      <c r="A406" s="10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5.75" customHeight="1" x14ac:dyDescent="0.25">
      <c r="A407" s="10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5.75" customHeight="1" x14ac:dyDescent="0.25">
      <c r="A408" s="10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5.75" customHeight="1" x14ac:dyDescent="0.25">
      <c r="A409" s="10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5.75" customHeight="1" x14ac:dyDescent="0.25">
      <c r="A410" s="10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5.75" customHeight="1" x14ac:dyDescent="0.25">
      <c r="A411" s="10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5.75" customHeight="1" x14ac:dyDescent="0.25">
      <c r="A412" s="10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5.75" customHeight="1" x14ac:dyDescent="0.25">
      <c r="A413" s="10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5.75" customHeight="1" x14ac:dyDescent="0.25">
      <c r="A414" s="10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5.75" customHeight="1" x14ac:dyDescent="0.25">
      <c r="A415" s="10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5.75" customHeight="1" x14ac:dyDescent="0.25">
      <c r="A416" s="10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5.75" customHeight="1" x14ac:dyDescent="0.25">
      <c r="A417" s="10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5.75" customHeight="1" x14ac:dyDescent="0.25">
      <c r="A418" s="10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5.75" customHeight="1" x14ac:dyDescent="0.25">
      <c r="A419" s="10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5.75" customHeight="1" x14ac:dyDescent="0.25">
      <c r="A420" s="10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5.75" customHeight="1" x14ac:dyDescent="0.25">
      <c r="A421" s="10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5.75" customHeight="1" x14ac:dyDescent="0.25">
      <c r="A422" s="10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5.75" customHeight="1" x14ac:dyDescent="0.25">
      <c r="A423" s="10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5.75" customHeight="1" x14ac:dyDescent="0.25">
      <c r="A424" s="10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5.75" customHeight="1" x14ac:dyDescent="0.25">
      <c r="A425" s="10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5.75" customHeight="1" x14ac:dyDescent="0.25">
      <c r="A426" s="10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5.75" customHeight="1" x14ac:dyDescent="0.25">
      <c r="A427" s="10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5.75" customHeight="1" x14ac:dyDescent="0.25">
      <c r="A428" s="10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5.75" customHeight="1" x14ac:dyDescent="0.25">
      <c r="A429" s="10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5.75" customHeight="1" x14ac:dyDescent="0.25">
      <c r="A430" s="10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5.75" customHeight="1" x14ac:dyDescent="0.25">
      <c r="A431" s="10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5.75" customHeight="1" x14ac:dyDescent="0.25">
      <c r="A432" s="10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5.75" customHeight="1" x14ac:dyDescent="0.25">
      <c r="A433" s="10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5.75" customHeight="1" x14ac:dyDescent="0.25">
      <c r="A434" s="10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5.75" customHeight="1" x14ac:dyDescent="0.25">
      <c r="A435" s="10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5.75" customHeight="1" x14ac:dyDescent="0.25">
      <c r="A436" s="10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5.75" customHeight="1" x14ac:dyDescent="0.25">
      <c r="A437" s="10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5.75" customHeight="1" x14ac:dyDescent="0.25">
      <c r="A438" s="10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5.75" customHeight="1" x14ac:dyDescent="0.25">
      <c r="A439" s="10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5.75" customHeight="1" x14ac:dyDescent="0.25">
      <c r="A440" s="10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5.75" customHeight="1" x14ac:dyDescent="0.25">
      <c r="A441" s="10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5.75" customHeight="1" x14ac:dyDescent="0.25">
      <c r="A442" s="10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5.75" customHeight="1" x14ac:dyDescent="0.25">
      <c r="A443" s="10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5.75" customHeight="1" x14ac:dyDescent="0.25">
      <c r="A444" s="10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5.75" customHeight="1" x14ac:dyDescent="0.25">
      <c r="A445" s="10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5.75" customHeight="1" x14ac:dyDescent="0.25">
      <c r="A446" s="10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5.75" customHeight="1" x14ac:dyDescent="0.25">
      <c r="A447" s="10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5.75" customHeight="1" x14ac:dyDescent="0.25">
      <c r="A448" s="10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5.75" customHeight="1" x14ac:dyDescent="0.25">
      <c r="A449" s="10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5.75" customHeight="1" x14ac:dyDescent="0.25">
      <c r="A450" s="10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5.75" customHeight="1" x14ac:dyDescent="0.25">
      <c r="A451" s="10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5.75" customHeight="1" x14ac:dyDescent="0.25">
      <c r="A452" s="10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5.75" customHeight="1" x14ac:dyDescent="0.25">
      <c r="A453" s="10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5.75" customHeight="1" x14ac:dyDescent="0.25">
      <c r="A454" s="10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5.75" customHeight="1" x14ac:dyDescent="0.25">
      <c r="A455" s="10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5.75" customHeight="1" x14ac:dyDescent="0.25">
      <c r="A456" s="10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5.75" customHeight="1" x14ac:dyDescent="0.25">
      <c r="A457" s="10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5.75" customHeight="1" x14ac:dyDescent="0.25">
      <c r="A458" s="10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5.75" customHeight="1" x14ac:dyDescent="0.25">
      <c r="A459" s="10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5.75" customHeight="1" x14ac:dyDescent="0.25">
      <c r="A460" s="10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5.75" customHeight="1" x14ac:dyDescent="0.25">
      <c r="A461" s="10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5.75" customHeight="1" x14ac:dyDescent="0.25">
      <c r="A462" s="10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5.75" customHeight="1" x14ac:dyDescent="0.25">
      <c r="A463" s="10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5.75" customHeight="1" x14ac:dyDescent="0.25">
      <c r="A464" s="10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5.75" customHeight="1" x14ac:dyDescent="0.25">
      <c r="A465" s="10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5.75" customHeight="1" x14ac:dyDescent="0.25">
      <c r="A466" s="10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5.75" customHeight="1" x14ac:dyDescent="0.25">
      <c r="A467" s="10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5.75" customHeight="1" x14ac:dyDescent="0.25">
      <c r="A468" s="10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5.75" customHeight="1" x14ac:dyDescent="0.25">
      <c r="A469" s="10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5.75" customHeight="1" x14ac:dyDescent="0.25">
      <c r="A470" s="10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5.75" customHeight="1" x14ac:dyDescent="0.25">
      <c r="A471" s="10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5.75" customHeight="1" x14ac:dyDescent="0.25">
      <c r="A472" s="10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5.75" customHeight="1" x14ac:dyDescent="0.25">
      <c r="A473" s="10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5.75" customHeight="1" x14ac:dyDescent="0.25">
      <c r="A474" s="10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5.75" customHeight="1" x14ac:dyDescent="0.25">
      <c r="A475" s="10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  <row r="476" spans="1:32" ht="15.75" customHeight="1" x14ac:dyDescent="0.25">
      <c r="A476" s="10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</row>
    <row r="477" spans="1:32" ht="15.75" customHeight="1" x14ac:dyDescent="0.25">
      <c r="A477" s="10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</row>
    <row r="478" spans="1:32" ht="15.75" customHeight="1" x14ac:dyDescent="0.25">
      <c r="A478" s="10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</row>
    <row r="479" spans="1:32" ht="15.75" customHeight="1" x14ac:dyDescent="0.25">
      <c r="A479" s="10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</row>
    <row r="480" spans="1:32" ht="15.75" customHeight="1" x14ac:dyDescent="0.25">
      <c r="A480" s="10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</row>
    <row r="481" spans="1:32" ht="15.75" customHeight="1" x14ac:dyDescent="0.25">
      <c r="A481" s="10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</row>
    <row r="482" spans="1:32" ht="15.75" customHeight="1" x14ac:dyDescent="0.25">
      <c r="A482" s="10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</row>
    <row r="483" spans="1:32" ht="15.75" customHeight="1" x14ac:dyDescent="0.25">
      <c r="A483" s="10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</row>
    <row r="484" spans="1:32" ht="15.75" customHeight="1" x14ac:dyDescent="0.25">
      <c r="A484" s="10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</row>
    <row r="485" spans="1:32" ht="15.75" customHeight="1" x14ac:dyDescent="0.25">
      <c r="A485" s="10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</row>
    <row r="486" spans="1:32" ht="15.75" customHeight="1" x14ac:dyDescent="0.25">
      <c r="A486" s="10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</row>
    <row r="487" spans="1:32" ht="15.75" customHeight="1" x14ac:dyDescent="0.25">
      <c r="A487" s="10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</row>
    <row r="488" spans="1:32" ht="15.75" customHeight="1" x14ac:dyDescent="0.25">
      <c r="A488" s="10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</row>
    <row r="489" spans="1:32" ht="15.75" customHeight="1" x14ac:dyDescent="0.25">
      <c r="A489" s="10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</row>
    <row r="490" spans="1:32" ht="15.75" customHeight="1" x14ac:dyDescent="0.25">
      <c r="A490" s="10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</row>
    <row r="491" spans="1:32" ht="15.75" customHeight="1" x14ac:dyDescent="0.25">
      <c r="A491" s="10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</row>
    <row r="492" spans="1:32" ht="15.75" customHeight="1" x14ac:dyDescent="0.25">
      <c r="A492" s="10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</row>
    <row r="493" spans="1:32" ht="15.75" customHeight="1" x14ac:dyDescent="0.25">
      <c r="A493" s="10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</row>
    <row r="494" spans="1:32" ht="15.75" customHeight="1" x14ac:dyDescent="0.25">
      <c r="A494" s="10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</row>
    <row r="495" spans="1:32" ht="15.75" customHeight="1" x14ac:dyDescent="0.25">
      <c r="A495" s="10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</row>
    <row r="496" spans="1:32" ht="15.75" customHeight="1" x14ac:dyDescent="0.25">
      <c r="A496" s="10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</row>
    <row r="497" spans="1:32" ht="15.75" customHeight="1" x14ac:dyDescent="0.25">
      <c r="A497" s="10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</row>
    <row r="498" spans="1:32" ht="15.75" customHeight="1" x14ac:dyDescent="0.25">
      <c r="A498" s="10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</row>
    <row r="499" spans="1:32" ht="15.75" customHeight="1" x14ac:dyDescent="0.25">
      <c r="A499" s="10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</row>
    <row r="500" spans="1:32" ht="15.75" customHeight="1" x14ac:dyDescent="0.25">
      <c r="A500" s="10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</row>
    <row r="501" spans="1:32" ht="15.75" customHeight="1" x14ac:dyDescent="0.25">
      <c r="A501" s="10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</row>
    <row r="502" spans="1:32" ht="15.75" customHeight="1" x14ac:dyDescent="0.25">
      <c r="A502" s="10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</row>
    <row r="503" spans="1:32" ht="15.75" customHeight="1" x14ac:dyDescent="0.25">
      <c r="A503" s="10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</row>
    <row r="504" spans="1:32" ht="15.75" customHeight="1" x14ac:dyDescent="0.25">
      <c r="A504" s="10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</row>
    <row r="505" spans="1:32" ht="15.75" customHeight="1" x14ac:dyDescent="0.25">
      <c r="A505" s="10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</row>
    <row r="506" spans="1:32" ht="15.75" customHeight="1" x14ac:dyDescent="0.25">
      <c r="A506" s="10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</row>
    <row r="507" spans="1:32" ht="15.75" customHeight="1" x14ac:dyDescent="0.25">
      <c r="A507" s="10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</row>
    <row r="508" spans="1:32" ht="15.75" customHeight="1" x14ac:dyDescent="0.25">
      <c r="A508" s="10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</row>
    <row r="509" spans="1:32" ht="15.75" customHeight="1" x14ac:dyDescent="0.25">
      <c r="A509" s="10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</row>
    <row r="510" spans="1:32" ht="15.75" customHeight="1" x14ac:dyDescent="0.25">
      <c r="A510" s="10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</row>
    <row r="511" spans="1:32" ht="15.75" customHeight="1" x14ac:dyDescent="0.25">
      <c r="A511" s="10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</row>
    <row r="512" spans="1:32" ht="15.75" customHeight="1" x14ac:dyDescent="0.25">
      <c r="A512" s="10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</row>
    <row r="513" spans="1:32" ht="15.75" customHeight="1" x14ac:dyDescent="0.25">
      <c r="A513" s="10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</row>
    <row r="514" spans="1:32" ht="15.75" customHeight="1" x14ac:dyDescent="0.25">
      <c r="A514" s="10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</row>
    <row r="515" spans="1:32" ht="15.75" customHeight="1" x14ac:dyDescent="0.25">
      <c r="A515" s="10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</row>
    <row r="516" spans="1:32" ht="15.75" customHeight="1" x14ac:dyDescent="0.25">
      <c r="A516" s="10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</row>
    <row r="517" spans="1:32" ht="15.75" customHeight="1" x14ac:dyDescent="0.25">
      <c r="A517" s="10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</row>
    <row r="518" spans="1:32" ht="15.75" customHeight="1" x14ac:dyDescent="0.25">
      <c r="A518" s="10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</row>
    <row r="519" spans="1:32" ht="15.75" customHeight="1" x14ac:dyDescent="0.25">
      <c r="A519" s="10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</row>
    <row r="520" spans="1:32" ht="15.75" customHeight="1" x14ac:dyDescent="0.25">
      <c r="A520" s="10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</row>
    <row r="521" spans="1:32" ht="15.75" customHeight="1" x14ac:dyDescent="0.25">
      <c r="A521" s="10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</row>
    <row r="522" spans="1:32" ht="15.75" customHeight="1" x14ac:dyDescent="0.25">
      <c r="A522" s="10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</row>
    <row r="523" spans="1:32" ht="15.75" customHeight="1" x14ac:dyDescent="0.25">
      <c r="A523" s="10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</row>
    <row r="524" spans="1:32" ht="15.75" customHeight="1" x14ac:dyDescent="0.25">
      <c r="A524" s="10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</row>
    <row r="525" spans="1:32" ht="15.75" customHeight="1" x14ac:dyDescent="0.25">
      <c r="A525" s="10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</row>
    <row r="526" spans="1:32" ht="15.75" customHeight="1" x14ac:dyDescent="0.25">
      <c r="A526" s="10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</row>
    <row r="527" spans="1:32" ht="15.75" customHeight="1" x14ac:dyDescent="0.25">
      <c r="A527" s="10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</row>
    <row r="528" spans="1:32" ht="15.75" customHeight="1" x14ac:dyDescent="0.25">
      <c r="A528" s="10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</row>
    <row r="529" spans="1:32" ht="15.75" customHeight="1" x14ac:dyDescent="0.25">
      <c r="A529" s="10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</row>
    <row r="530" spans="1:32" ht="15.75" customHeight="1" x14ac:dyDescent="0.25">
      <c r="A530" s="10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</row>
    <row r="531" spans="1:32" ht="15.75" customHeight="1" x14ac:dyDescent="0.25">
      <c r="A531" s="10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</row>
    <row r="532" spans="1:32" ht="15.75" customHeight="1" x14ac:dyDescent="0.25">
      <c r="A532" s="10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</row>
    <row r="533" spans="1:32" ht="15.75" customHeight="1" x14ac:dyDescent="0.25">
      <c r="A533" s="10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</row>
    <row r="534" spans="1:32" ht="15.75" customHeight="1" x14ac:dyDescent="0.25">
      <c r="A534" s="10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</row>
    <row r="535" spans="1:32" ht="15.75" customHeight="1" x14ac:dyDescent="0.25">
      <c r="A535" s="10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</row>
    <row r="536" spans="1:32" ht="15.75" customHeight="1" x14ac:dyDescent="0.25">
      <c r="A536" s="10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</row>
    <row r="537" spans="1:32" ht="15.75" customHeight="1" x14ac:dyDescent="0.25">
      <c r="A537" s="10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</row>
    <row r="538" spans="1:32" ht="15.75" customHeight="1" x14ac:dyDescent="0.25">
      <c r="A538" s="10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</row>
    <row r="539" spans="1:32" ht="15.75" customHeight="1" x14ac:dyDescent="0.25">
      <c r="A539" s="10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</row>
    <row r="540" spans="1:32" ht="15.75" customHeight="1" x14ac:dyDescent="0.25">
      <c r="A540" s="10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</row>
    <row r="541" spans="1:32" ht="15.75" customHeight="1" x14ac:dyDescent="0.25">
      <c r="A541" s="10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</row>
    <row r="542" spans="1:32" ht="15.75" customHeight="1" x14ac:dyDescent="0.25">
      <c r="A542" s="10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</row>
    <row r="543" spans="1:32" ht="15.75" customHeight="1" x14ac:dyDescent="0.25">
      <c r="A543" s="10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</row>
    <row r="544" spans="1:32" ht="15.75" customHeight="1" x14ac:dyDescent="0.25">
      <c r="A544" s="10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</row>
    <row r="545" spans="1:32" ht="15.75" customHeight="1" x14ac:dyDescent="0.25">
      <c r="A545" s="10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</row>
    <row r="546" spans="1:32" ht="15.75" customHeight="1" x14ac:dyDescent="0.25">
      <c r="A546" s="10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</row>
    <row r="547" spans="1:32" ht="15.75" customHeight="1" x14ac:dyDescent="0.25">
      <c r="A547" s="10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</row>
    <row r="548" spans="1:32" ht="15.75" customHeight="1" x14ac:dyDescent="0.25">
      <c r="A548" s="10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</row>
    <row r="549" spans="1:32" ht="15.75" customHeight="1" x14ac:dyDescent="0.25">
      <c r="A549" s="10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</row>
    <row r="550" spans="1:32" ht="15.75" customHeight="1" x14ac:dyDescent="0.25">
      <c r="A550" s="10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</row>
    <row r="551" spans="1:32" ht="15.75" customHeight="1" x14ac:dyDescent="0.25">
      <c r="A551" s="10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</row>
    <row r="552" spans="1:32" ht="15.75" customHeight="1" x14ac:dyDescent="0.25">
      <c r="A552" s="10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</row>
    <row r="553" spans="1:32" ht="15.75" customHeight="1" x14ac:dyDescent="0.25">
      <c r="A553" s="10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</row>
    <row r="554" spans="1:32" ht="15.75" customHeight="1" x14ac:dyDescent="0.25">
      <c r="A554" s="10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</row>
    <row r="555" spans="1:32" ht="15.75" customHeight="1" x14ac:dyDescent="0.25">
      <c r="A555" s="10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</row>
    <row r="556" spans="1:32" ht="15.75" customHeight="1" x14ac:dyDescent="0.25">
      <c r="A556" s="10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</row>
    <row r="557" spans="1:32" ht="15.75" customHeight="1" x14ac:dyDescent="0.25">
      <c r="A557" s="10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</row>
    <row r="558" spans="1:32" ht="15.75" customHeight="1" x14ac:dyDescent="0.25">
      <c r="A558" s="10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</row>
    <row r="559" spans="1:32" ht="15.75" customHeight="1" x14ac:dyDescent="0.25">
      <c r="A559" s="10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</row>
    <row r="560" spans="1:32" ht="15.75" customHeight="1" x14ac:dyDescent="0.25">
      <c r="A560" s="10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</row>
    <row r="561" spans="1:32" ht="15.75" customHeight="1" x14ac:dyDescent="0.25">
      <c r="A561" s="10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</row>
    <row r="562" spans="1:32" ht="15.75" customHeight="1" x14ac:dyDescent="0.25">
      <c r="A562" s="10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</row>
    <row r="563" spans="1:32" ht="15.75" customHeight="1" x14ac:dyDescent="0.25">
      <c r="A563" s="10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</row>
    <row r="564" spans="1:32" ht="15.75" customHeight="1" x14ac:dyDescent="0.25">
      <c r="A564" s="10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</row>
    <row r="565" spans="1:32" ht="15.75" customHeight="1" x14ac:dyDescent="0.25">
      <c r="A565" s="10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</row>
    <row r="566" spans="1:32" ht="15.75" customHeight="1" x14ac:dyDescent="0.25">
      <c r="A566" s="10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</row>
    <row r="567" spans="1:32" ht="15.75" customHeight="1" x14ac:dyDescent="0.25">
      <c r="A567" s="10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</row>
    <row r="568" spans="1:32" ht="15.75" customHeight="1" x14ac:dyDescent="0.25">
      <c r="A568" s="10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</row>
    <row r="569" spans="1:32" ht="15.75" customHeight="1" x14ac:dyDescent="0.25">
      <c r="A569" s="10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</row>
    <row r="570" spans="1:32" ht="15.75" customHeight="1" x14ac:dyDescent="0.25">
      <c r="A570" s="10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</row>
    <row r="571" spans="1:32" ht="15.75" customHeight="1" x14ac:dyDescent="0.25">
      <c r="A571" s="10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</row>
    <row r="572" spans="1:32" ht="15.75" customHeight="1" x14ac:dyDescent="0.25">
      <c r="A572" s="10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</row>
    <row r="573" spans="1:32" ht="15.75" customHeight="1" x14ac:dyDescent="0.25">
      <c r="A573" s="10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</row>
    <row r="574" spans="1:32" ht="15.75" customHeight="1" x14ac:dyDescent="0.25">
      <c r="A574" s="10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</row>
    <row r="575" spans="1:32" ht="15.75" customHeight="1" x14ac:dyDescent="0.25">
      <c r="A575" s="10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</row>
    <row r="576" spans="1:32" ht="15.75" customHeight="1" x14ac:dyDescent="0.25">
      <c r="A576" s="10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</row>
    <row r="577" spans="1:32" ht="15.75" customHeight="1" x14ac:dyDescent="0.25">
      <c r="A577" s="10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</row>
    <row r="578" spans="1:32" ht="15.75" customHeight="1" x14ac:dyDescent="0.25">
      <c r="A578" s="10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</row>
    <row r="579" spans="1:32" ht="15.75" customHeight="1" x14ac:dyDescent="0.25">
      <c r="A579" s="10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</row>
    <row r="580" spans="1:32" ht="15.75" customHeight="1" x14ac:dyDescent="0.25">
      <c r="A580" s="10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</row>
    <row r="581" spans="1:32" ht="15.75" customHeight="1" x14ac:dyDescent="0.25">
      <c r="A581" s="10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</row>
    <row r="582" spans="1:32" ht="15.75" customHeight="1" x14ac:dyDescent="0.25">
      <c r="A582" s="10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</row>
    <row r="583" spans="1:32" ht="15.75" customHeight="1" x14ac:dyDescent="0.25">
      <c r="A583" s="10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</row>
    <row r="584" spans="1:32" ht="15.75" customHeight="1" x14ac:dyDescent="0.25">
      <c r="A584" s="10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</row>
    <row r="585" spans="1:32" ht="15.75" customHeight="1" x14ac:dyDescent="0.25">
      <c r="A585" s="10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</row>
    <row r="586" spans="1:32" ht="15.75" customHeight="1" x14ac:dyDescent="0.25">
      <c r="A586" s="10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</row>
    <row r="587" spans="1:32" ht="15.75" customHeight="1" x14ac:dyDescent="0.25">
      <c r="A587" s="10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</row>
    <row r="588" spans="1:32" ht="15.75" customHeight="1" x14ac:dyDescent="0.25">
      <c r="A588" s="10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</row>
    <row r="589" spans="1:32" ht="15.75" customHeight="1" x14ac:dyDescent="0.25">
      <c r="A589" s="10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</row>
    <row r="590" spans="1:32" ht="15.75" customHeight="1" x14ac:dyDescent="0.25">
      <c r="A590" s="10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</row>
    <row r="591" spans="1:32" ht="15.75" customHeight="1" x14ac:dyDescent="0.25">
      <c r="A591" s="10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</row>
    <row r="592" spans="1:32" ht="15.75" customHeight="1" x14ac:dyDescent="0.25">
      <c r="A592" s="10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</row>
    <row r="593" spans="1:32" ht="15.75" customHeight="1" x14ac:dyDescent="0.25">
      <c r="A593" s="10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</row>
    <row r="594" spans="1:32" ht="15.75" customHeight="1" x14ac:dyDescent="0.25">
      <c r="A594" s="10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</row>
    <row r="595" spans="1:32" ht="15.75" customHeight="1" x14ac:dyDescent="0.25">
      <c r="A595" s="10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</row>
    <row r="596" spans="1:32" ht="15.75" customHeight="1" x14ac:dyDescent="0.25">
      <c r="A596" s="10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</row>
    <row r="597" spans="1:32" ht="15.75" customHeight="1" x14ac:dyDescent="0.25">
      <c r="A597" s="10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</row>
    <row r="598" spans="1:32" ht="15.75" customHeight="1" x14ac:dyDescent="0.25">
      <c r="A598" s="10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</row>
    <row r="599" spans="1:32" ht="15.75" customHeight="1" x14ac:dyDescent="0.25">
      <c r="A599" s="10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</row>
    <row r="600" spans="1:32" ht="15.75" customHeight="1" x14ac:dyDescent="0.25">
      <c r="A600" s="10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</row>
    <row r="601" spans="1:32" ht="15.75" customHeight="1" x14ac:dyDescent="0.25">
      <c r="A601" s="10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</row>
    <row r="602" spans="1:32" ht="15.75" customHeight="1" x14ac:dyDescent="0.25">
      <c r="A602" s="10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</row>
    <row r="603" spans="1:32" ht="15.75" customHeight="1" x14ac:dyDescent="0.25">
      <c r="A603" s="10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</row>
    <row r="604" spans="1:32" ht="15.75" customHeight="1" x14ac:dyDescent="0.25">
      <c r="A604" s="10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</row>
    <row r="605" spans="1:32" ht="15.75" customHeight="1" x14ac:dyDescent="0.25">
      <c r="A605" s="10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</row>
    <row r="606" spans="1:32" ht="15.75" customHeight="1" x14ac:dyDescent="0.25">
      <c r="A606" s="10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</row>
    <row r="607" spans="1:32" ht="15.75" customHeight="1" x14ac:dyDescent="0.25">
      <c r="A607" s="10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</row>
    <row r="608" spans="1:32" ht="15.75" customHeight="1" x14ac:dyDescent="0.25">
      <c r="A608" s="10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</row>
    <row r="609" spans="1:32" ht="15.75" customHeight="1" x14ac:dyDescent="0.25">
      <c r="A609" s="10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</row>
    <row r="610" spans="1:32" ht="15.75" customHeight="1" x14ac:dyDescent="0.25">
      <c r="A610" s="10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</row>
    <row r="611" spans="1:32" ht="15.75" customHeight="1" x14ac:dyDescent="0.25">
      <c r="A611" s="10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</row>
    <row r="612" spans="1:32" ht="15.75" customHeight="1" x14ac:dyDescent="0.25">
      <c r="A612" s="10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</row>
    <row r="613" spans="1:32" ht="15.75" customHeight="1" x14ac:dyDescent="0.25">
      <c r="A613" s="10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</row>
    <row r="614" spans="1:32" ht="15.75" customHeight="1" x14ac:dyDescent="0.25">
      <c r="A614" s="10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</row>
    <row r="615" spans="1:32" ht="15.75" customHeight="1" x14ac:dyDescent="0.25">
      <c r="A615" s="10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</row>
    <row r="616" spans="1:32" ht="15.75" customHeight="1" x14ac:dyDescent="0.25">
      <c r="A616" s="10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</row>
    <row r="617" spans="1:32" ht="15.75" customHeight="1" x14ac:dyDescent="0.25">
      <c r="A617" s="10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</row>
    <row r="618" spans="1:32" ht="15.75" customHeight="1" x14ac:dyDescent="0.25">
      <c r="A618" s="10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</row>
    <row r="619" spans="1:32" ht="15.75" customHeight="1" x14ac:dyDescent="0.25">
      <c r="A619" s="10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</row>
    <row r="620" spans="1:32" ht="15.75" customHeight="1" x14ac:dyDescent="0.25">
      <c r="A620" s="10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</row>
    <row r="621" spans="1:32" ht="15.75" customHeight="1" x14ac:dyDescent="0.25">
      <c r="A621" s="10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</row>
    <row r="622" spans="1:32" ht="15.75" customHeight="1" x14ac:dyDescent="0.25">
      <c r="A622" s="10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</row>
    <row r="623" spans="1:32" ht="15.75" customHeight="1" x14ac:dyDescent="0.25">
      <c r="A623" s="10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</row>
    <row r="624" spans="1:32" ht="15.75" customHeight="1" x14ac:dyDescent="0.25">
      <c r="A624" s="10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</row>
    <row r="625" spans="1:32" ht="15.75" customHeight="1" x14ac:dyDescent="0.25">
      <c r="A625" s="10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</row>
    <row r="626" spans="1:32" ht="15.75" customHeight="1" x14ac:dyDescent="0.25">
      <c r="A626" s="10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</row>
    <row r="627" spans="1:32" ht="15.75" customHeight="1" x14ac:dyDescent="0.25">
      <c r="A627" s="10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</row>
    <row r="628" spans="1:32" ht="15.75" customHeight="1" x14ac:dyDescent="0.25">
      <c r="A628" s="10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</row>
    <row r="629" spans="1:32" ht="15.75" customHeight="1" x14ac:dyDescent="0.25">
      <c r="A629" s="10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</row>
    <row r="630" spans="1:32" ht="15.75" customHeight="1" x14ac:dyDescent="0.25">
      <c r="A630" s="10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</row>
    <row r="631" spans="1:32" ht="15.75" customHeight="1" x14ac:dyDescent="0.25">
      <c r="A631" s="10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</row>
    <row r="632" spans="1:32" ht="15.75" customHeight="1" x14ac:dyDescent="0.25">
      <c r="A632" s="10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</row>
    <row r="633" spans="1:32" ht="15.75" customHeight="1" x14ac:dyDescent="0.25">
      <c r="A633" s="10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</row>
    <row r="634" spans="1:32" ht="15.75" customHeight="1" x14ac:dyDescent="0.25">
      <c r="A634" s="10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</row>
    <row r="635" spans="1:32" ht="15.75" customHeight="1" x14ac:dyDescent="0.25">
      <c r="A635" s="10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</row>
    <row r="636" spans="1:32" ht="15.75" customHeight="1" x14ac:dyDescent="0.25">
      <c r="A636" s="10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</row>
    <row r="637" spans="1:32" ht="15.75" customHeight="1" x14ac:dyDescent="0.25">
      <c r="A637" s="10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</row>
    <row r="638" spans="1:32" ht="15.75" customHeight="1" x14ac:dyDescent="0.25">
      <c r="A638" s="10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</row>
    <row r="639" spans="1:32" ht="15.75" customHeight="1" x14ac:dyDescent="0.25">
      <c r="A639" s="10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</row>
    <row r="640" spans="1:32" ht="15.75" customHeight="1" x14ac:dyDescent="0.25">
      <c r="A640" s="10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</row>
    <row r="641" spans="1:32" ht="15.75" customHeight="1" x14ac:dyDescent="0.25">
      <c r="A641" s="10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</row>
    <row r="642" spans="1:32" ht="15.75" customHeight="1" x14ac:dyDescent="0.25">
      <c r="A642" s="10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</row>
    <row r="643" spans="1:32" ht="15.75" customHeight="1" x14ac:dyDescent="0.25">
      <c r="A643" s="10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</row>
    <row r="644" spans="1:32" ht="15.75" customHeight="1" x14ac:dyDescent="0.25">
      <c r="A644" s="10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</row>
    <row r="645" spans="1:32" ht="15.75" customHeight="1" x14ac:dyDescent="0.25">
      <c r="A645" s="10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</row>
    <row r="646" spans="1:32" ht="15.75" customHeight="1" x14ac:dyDescent="0.25">
      <c r="A646" s="10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</row>
    <row r="647" spans="1:32" ht="15.75" customHeight="1" x14ac:dyDescent="0.25">
      <c r="A647" s="10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</row>
    <row r="648" spans="1:32" ht="15.75" customHeight="1" x14ac:dyDescent="0.25">
      <c r="A648" s="10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</row>
    <row r="649" spans="1:32" ht="15.75" customHeight="1" x14ac:dyDescent="0.25">
      <c r="A649" s="10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</row>
    <row r="650" spans="1:32" ht="15.75" customHeight="1" x14ac:dyDescent="0.25">
      <c r="A650" s="10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</row>
    <row r="651" spans="1:32" ht="15.75" customHeight="1" x14ac:dyDescent="0.25">
      <c r="A651" s="10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</row>
    <row r="652" spans="1:32" ht="15.75" customHeight="1" x14ac:dyDescent="0.25">
      <c r="A652" s="10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</row>
    <row r="653" spans="1:32" ht="15.75" customHeight="1" x14ac:dyDescent="0.25">
      <c r="A653" s="10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</row>
    <row r="654" spans="1:32" ht="15.75" customHeight="1" x14ac:dyDescent="0.25">
      <c r="A654" s="10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</row>
    <row r="655" spans="1:32" ht="15.75" customHeight="1" x14ac:dyDescent="0.25">
      <c r="A655" s="10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</row>
    <row r="656" spans="1:32" ht="15.75" customHeight="1" x14ac:dyDescent="0.25">
      <c r="A656" s="10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</row>
    <row r="657" spans="1:32" ht="15.75" customHeight="1" x14ac:dyDescent="0.25">
      <c r="A657" s="10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</row>
    <row r="658" spans="1:32" ht="15.75" customHeight="1" x14ac:dyDescent="0.25">
      <c r="A658" s="10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</row>
    <row r="659" spans="1:32" ht="15.75" customHeight="1" x14ac:dyDescent="0.25">
      <c r="A659" s="10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</row>
    <row r="660" spans="1:32" ht="15.75" customHeight="1" x14ac:dyDescent="0.25">
      <c r="A660" s="10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</row>
    <row r="661" spans="1:32" ht="15.75" customHeight="1" x14ac:dyDescent="0.25">
      <c r="A661" s="10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</row>
    <row r="662" spans="1:32" ht="15.75" customHeight="1" x14ac:dyDescent="0.25">
      <c r="A662" s="10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</row>
    <row r="663" spans="1:32" ht="15.75" customHeight="1" x14ac:dyDescent="0.25">
      <c r="A663" s="10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</row>
    <row r="664" spans="1:32" ht="15.75" customHeight="1" x14ac:dyDescent="0.25">
      <c r="A664" s="10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</row>
    <row r="665" spans="1:32" ht="15.75" customHeight="1" x14ac:dyDescent="0.25">
      <c r="A665" s="10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</row>
    <row r="666" spans="1:32" ht="15.75" customHeight="1" x14ac:dyDescent="0.25">
      <c r="A666" s="10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</row>
    <row r="667" spans="1:32" ht="15.75" customHeight="1" x14ac:dyDescent="0.25">
      <c r="A667" s="10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</row>
    <row r="668" spans="1:32" ht="15.75" customHeight="1" x14ac:dyDescent="0.25">
      <c r="A668" s="10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</row>
    <row r="669" spans="1:32" ht="15.75" customHeight="1" x14ac:dyDescent="0.25">
      <c r="A669" s="10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</row>
    <row r="670" spans="1:32" ht="15.75" customHeight="1" x14ac:dyDescent="0.25">
      <c r="A670" s="10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</row>
    <row r="671" spans="1:32" ht="15.75" customHeight="1" x14ac:dyDescent="0.25">
      <c r="A671" s="10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</row>
    <row r="672" spans="1:32" ht="15.75" customHeight="1" x14ac:dyDescent="0.25">
      <c r="A672" s="10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</row>
    <row r="673" spans="1:32" ht="15.75" customHeight="1" x14ac:dyDescent="0.25">
      <c r="A673" s="10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</row>
    <row r="674" spans="1:32" ht="15.75" customHeight="1" x14ac:dyDescent="0.25">
      <c r="A674" s="10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</row>
    <row r="675" spans="1:32" ht="15.75" customHeight="1" x14ac:dyDescent="0.25">
      <c r="A675" s="10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</row>
    <row r="676" spans="1:32" ht="15.75" customHeight="1" x14ac:dyDescent="0.25">
      <c r="A676" s="10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</row>
    <row r="677" spans="1:32" ht="15.75" customHeight="1" x14ac:dyDescent="0.25">
      <c r="A677" s="10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</row>
    <row r="678" spans="1:32" ht="15.75" customHeight="1" x14ac:dyDescent="0.25">
      <c r="A678" s="10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</row>
    <row r="679" spans="1:32" ht="15.75" customHeight="1" x14ac:dyDescent="0.25">
      <c r="A679" s="10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</row>
    <row r="680" spans="1:32" ht="15.75" customHeight="1" x14ac:dyDescent="0.25">
      <c r="A680" s="10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</row>
    <row r="681" spans="1:32" ht="15.75" customHeight="1" x14ac:dyDescent="0.25">
      <c r="A681" s="10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</row>
    <row r="682" spans="1:32" ht="15.75" customHeight="1" x14ac:dyDescent="0.25">
      <c r="A682" s="10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</row>
    <row r="683" spans="1:32" ht="15.75" customHeight="1" x14ac:dyDescent="0.25">
      <c r="A683" s="10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</row>
    <row r="684" spans="1:32" ht="15.75" customHeight="1" x14ac:dyDescent="0.25">
      <c r="A684" s="10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</row>
    <row r="685" spans="1:32" ht="15.75" customHeight="1" x14ac:dyDescent="0.25">
      <c r="A685" s="10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</row>
    <row r="686" spans="1:32" ht="15.75" customHeight="1" x14ac:dyDescent="0.25">
      <c r="A686" s="10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</row>
    <row r="687" spans="1:32" ht="15.75" customHeight="1" x14ac:dyDescent="0.25">
      <c r="A687" s="10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</row>
    <row r="688" spans="1:32" ht="15.75" customHeight="1" x14ac:dyDescent="0.25">
      <c r="A688" s="10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</row>
    <row r="689" spans="1:32" ht="15.75" customHeight="1" x14ac:dyDescent="0.25">
      <c r="A689" s="10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</row>
    <row r="690" spans="1:32" ht="15.75" customHeight="1" x14ac:dyDescent="0.25">
      <c r="A690" s="10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</row>
    <row r="691" spans="1:32" ht="15.75" customHeight="1" x14ac:dyDescent="0.25">
      <c r="A691" s="10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</row>
    <row r="692" spans="1:32" ht="15.75" customHeight="1" x14ac:dyDescent="0.25">
      <c r="A692" s="10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</row>
    <row r="693" spans="1:32" ht="15.75" customHeight="1" x14ac:dyDescent="0.25">
      <c r="A693" s="10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</row>
    <row r="694" spans="1:32" ht="15.75" customHeight="1" x14ac:dyDescent="0.25">
      <c r="A694" s="10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</row>
    <row r="695" spans="1:32" ht="15.75" customHeight="1" x14ac:dyDescent="0.25">
      <c r="A695" s="10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</row>
    <row r="696" spans="1:32" ht="15.75" customHeight="1" x14ac:dyDescent="0.25">
      <c r="A696" s="10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</row>
    <row r="697" spans="1:32" ht="15.75" customHeight="1" x14ac:dyDescent="0.25">
      <c r="A697" s="10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</row>
    <row r="698" spans="1:32" ht="15.75" customHeight="1" x14ac:dyDescent="0.25">
      <c r="A698" s="10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</row>
    <row r="699" spans="1:32" ht="15.75" customHeight="1" x14ac:dyDescent="0.25">
      <c r="A699" s="10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</row>
    <row r="700" spans="1:32" ht="15.75" customHeight="1" x14ac:dyDescent="0.25">
      <c r="A700" s="10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</row>
    <row r="701" spans="1:32" ht="15.75" customHeight="1" x14ac:dyDescent="0.25">
      <c r="A701" s="10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</row>
    <row r="702" spans="1:32" ht="15.75" customHeight="1" x14ac:dyDescent="0.25">
      <c r="A702" s="10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</row>
    <row r="703" spans="1:32" ht="15.75" customHeight="1" x14ac:dyDescent="0.25">
      <c r="A703" s="10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</row>
    <row r="704" spans="1:32" ht="15.75" customHeight="1" x14ac:dyDescent="0.25">
      <c r="A704" s="10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</row>
    <row r="705" spans="1:32" ht="15.75" customHeight="1" x14ac:dyDescent="0.25">
      <c r="A705" s="10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</row>
    <row r="706" spans="1:32" ht="15.75" customHeight="1" x14ac:dyDescent="0.25">
      <c r="A706" s="10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</row>
    <row r="707" spans="1:32" ht="15.75" customHeight="1" x14ac:dyDescent="0.25">
      <c r="A707" s="10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</row>
    <row r="708" spans="1:32" ht="15.75" customHeight="1" x14ac:dyDescent="0.25">
      <c r="A708" s="10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</row>
    <row r="709" spans="1:32" ht="15.75" customHeight="1" x14ac:dyDescent="0.25">
      <c r="A709" s="10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</row>
    <row r="710" spans="1:32" ht="15.75" customHeight="1" x14ac:dyDescent="0.25">
      <c r="A710" s="10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</row>
    <row r="711" spans="1:32" ht="15.75" customHeight="1" x14ac:dyDescent="0.25">
      <c r="A711" s="10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</row>
    <row r="712" spans="1:32" ht="15.75" customHeight="1" x14ac:dyDescent="0.25">
      <c r="A712" s="10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</row>
    <row r="713" spans="1:32" ht="15.75" customHeight="1" x14ac:dyDescent="0.25">
      <c r="A713" s="10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</row>
    <row r="714" spans="1:32" ht="15.75" customHeight="1" x14ac:dyDescent="0.25">
      <c r="A714" s="10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</row>
    <row r="715" spans="1:32" ht="15.75" customHeight="1" x14ac:dyDescent="0.25">
      <c r="A715" s="10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</row>
    <row r="716" spans="1:32" ht="15.75" customHeight="1" x14ac:dyDescent="0.25">
      <c r="A716" s="10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</row>
    <row r="717" spans="1:32" ht="15.75" customHeight="1" x14ac:dyDescent="0.25">
      <c r="A717" s="10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</row>
    <row r="718" spans="1:32" ht="15.75" customHeight="1" x14ac:dyDescent="0.25">
      <c r="A718" s="10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</row>
    <row r="719" spans="1:32" ht="15.75" customHeight="1" x14ac:dyDescent="0.25">
      <c r="A719" s="10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</row>
    <row r="720" spans="1:32" ht="15.75" customHeight="1" x14ac:dyDescent="0.25">
      <c r="A720" s="10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</row>
    <row r="721" spans="1:32" ht="15.75" customHeight="1" x14ac:dyDescent="0.25">
      <c r="A721" s="10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</row>
    <row r="722" spans="1:32" ht="15.75" customHeight="1" x14ac:dyDescent="0.25">
      <c r="A722" s="10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</row>
    <row r="723" spans="1:32" ht="15.75" customHeight="1" x14ac:dyDescent="0.25">
      <c r="A723" s="10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</row>
    <row r="724" spans="1:32" ht="15.75" customHeight="1" x14ac:dyDescent="0.25">
      <c r="A724" s="10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</row>
    <row r="725" spans="1:32" ht="15.75" customHeight="1" x14ac:dyDescent="0.25">
      <c r="A725" s="10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</row>
    <row r="726" spans="1:32" ht="15.75" customHeight="1" x14ac:dyDescent="0.25">
      <c r="A726" s="10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</row>
    <row r="727" spans="1:32" ht="15.75" customHeight="1" x14ac:dyDescent="0.25">
      <c r="A727" s="10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</row>
    <row r="728" spans="1:32" ht="15.75" customHeight="1" x14ac:dyDescent="0.25">
      <c r="A728" s="10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</row>
    <row r="729" spans="1:32" ht="15.75" customHeight="1" x14ac:dyDescent="0.25">
      <c r="A729" s="10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</row>
    <row r="730" spans="1:32" ht="15.75" customHeight="1" x14ac:dyDescent="0.25">
      <c r="A730" s="10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</row>
    <row r="731" spans="1:32" ht="15.75" customHeight="1" x14ac:dyDescent="0.25">
      <c r="A731" s="10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</row>
    <row r="732" spans="1:32" ht="15.75" customHeight="1" x14ac:dyDescent="0.25">
      <c r="A732" s="10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</row>
    <row r="733" spans="1:32" ht="15.75" customHeight="1" x14ac:dyDescent="0.25">
      <c r="A733" s="10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</row>
    <row r="734" spans="1:32" ht="15.75" customHeight="1" x14ac:dyDescent="0.25">
      <c r="A734" s="10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</row>
    <row r="735" spans="1:32" ht="15.75" customHeight="1" x14ac:dyDescent="0.25">
      <c r="A735" s="10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</row>
    <row r="736" spans="1:32" ht="15.75" customHeight="1" x14ac:dyDescent="0.25">
      <c r="A736" s="10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</row>
    <row r="737" spans="1:32" ht="15.75" customHeight="1" x14ac:dyDescent="0.25">
      <c r="A737" s="10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</row>
    <row r="738" spans="1:32" ht="15.75" customHeight="1" x14ac:dyDescent="0.25">
      <c r="A738" s="10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</row>
    <row r="739" spans="1:32" ht="15.75" customHeight="1" x14ac:dyDescent="0.25">
      <c r="A739" s="10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</row>
    <row r="740" spans="1:32" ht="15.75" customHeight="1" x14ac:dyDescent="0.25">
      <c r="A740" s="10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</row>
    <row r="741" spans="1:32" ht="15.75" customHeight="1" x14ac:dyDescent="0.25">
      <c r="A741" s="10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</row>
    <row r="742" spans="1:32" ht="15.75" customHeight="1" x14ac:dyDescent="0.25">
      <c r="A742" s="10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</row>
    <row r="743" spans="1:32" ht="15.75" customHeight="1" x14ac:dyDescent="0.25">
      <c r="A743" s="10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</row>
    <row r="744" spans="1:32" ht="15.75" customHeight="1" x14ac:dyDescent="0.25">
      <c r="A744" s="10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</row>
    <row r="745" spans="1:32" ht="15.75" customHeight="1" x14ac:dyDescent="0.25">
      <c r="A745" s="10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</row>
    <row r="746" spans="1:32" ht="15.75" customHeight="1" x14ac:dyDescent="0.25">
      <c r="A746" s="10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</row>
    <row r="747" spans="1:32" ht="15.75" customHeight="1" x14ac:dyDescent="0.25">
      <c r="A747" s="10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</row>
    <row r="748" spans="1:32" ht="15.75" customHeight="1" x14ac:dyDescent="0.25">
      <c r="A748" s="10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</row>
    <row r="749" spans="1:32" ht="15.75" customHeight="1" x14ac:dyDescent="0.25">
      <c r="A749" s="10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</row>
    <row r="750" spans="1:32" ht="15.75" customHeight="1" x14ac:dyDescent="0.25">
      <c r="A750" s="10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</row>
    <row r="751" spans="1:32" ht="15.75" customHeight="1" x14ac:dyDescent="0.25">
      <c r="A751" s="10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</row>
    <row r="752" spans="1:32" ht="15.75" customHeight="1" x14ac:dyDescent="0.25">
      <c r="A752" s="10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</row>
    <row r="753" spans="1:32" ht="15.75" customHeight="1" x14ac:dyDescent="0.25">
      <c r="A753" s="10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</row>
    <row r="754" spans="1:32" ht="15.75" customHeight="1" x14ac:dyDescent="0.25">
      <c r="A754" s="10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</row>
    <row r="755" spans="1:32" ht="15.75" customHeight="1" x14ac:dyDescent="0.25">
      <c r="A755" s="10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</row>
    <row r="756" spans="1:32" ht="15.75" customHeight="1" x14ac:dyDescent="0.25">
      <c r="A756" s="10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</row>
    <row r="757" spans="1:32" ht="15.75" customHeight="1" x14ac:dyDescent="0.25">
      <c r="A757" s="10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</row>
    <row r="758" spans="1:32" ht="15.75" customHeight="1" x14ac:dyDescent="0.25">
      <c r="A758" s="10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</row>
    <row r="759" spans="1:32" ht="15.75" customHeight="1" x14ac:dyDescent="0.25">
      <c r="A759" s="10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</row>
    <row r="760" spans="1:32" ht="15.75" customHeight="1" x14ac:dyDescent="0.25">
      <c r="A760" s="10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</row>
    <row r="761" spans="1:32" ht="15.75" customHeight="1" x14ac:dyDescent="0.25">
      <c r="A761" s="10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</row>
    <row r="762" spans="1:32" ht="15.75" customHeight="1" x14ac:dyDescent="0.25">
      <c r="A762" s="10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</row>
    <row r="763" spans="1:32" ht="15.75" customHeight="1" x14ac:dyDescent="0.25">
      <c r="A763" s="10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</row>
    <row r="764" spans="1:32" ht="15.75" customHeight="1" x14ac:dyDescent="0.25">
      <c r="A764" s="10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</row>
    <row r="765" spans="1:32" ht="15.75" customHeight="1" x14ac:dyDescent="0.25">
      <c r="A765" s="10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</row>
    <row r="766" spans="1:32" ht="15.75" customHeight="1" x14ac:dyDescent="0.25">
      <c r="A766" s="10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</row>
    <row r="767" spans="1:32" ht="15.75" customHeight="1" x14ac:dyDescent="0.25">
      <c r="A767" s="10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</row>
    <row r="768" spans="1:32" ht="15.75" customHeight="1" x14ac:dyDescent="0.25">
      <c r="A768" s="10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</row>
    <row r="769" spans="1:32" ht="15.75" customHeight="1" x14ac:dyDescent="0.25">
      <c r="A769" s="10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</row>
    <row r="770" spans="1:32" ht="15.75" customHeight="1" x14ac:dyDescent="0.25">
      <c r="A770" s="10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</row>
    <row r="771" spans="1:32" ht="15.75" customHeight="1" x14ac:dyDescent="0.25">
      <c r="A771" s="10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</row>
    <row r="772" spans="1:32" ht="15.75" customHeight="1" x14ac:dyDescent="0.25">
      <c r="A772" s="10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</row>
    <row r="773" spans="1:32" ht="15.75" customHeight="1" x14ac:dyDescent="0.25">
      <c r="A773" s="10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</row>
    <row r="774" spans="1:32" ht="15.75" customHeight="1" x14ac:dyDescent="0.25">
      <c r="A774" s="10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</row>
    <row r="775" spans="1:32" ht="15.75" customHeight="1" x14ac:dyDescent="0.25">
      <c r="A775" s="10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</row>
    <row r="776" spans="1:32" ht="15.75" customHeight="1" x14ac:dyDescent="0.25">
      <c r="A776" s="10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</row>
    <row r="777" spans="1:32" ht="15.75" customHeight="1" x14ac:dyDescent="0.25">
      <c r="A777" s="10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</row>
    <row r="778" spans="1:32" ht="15.75" customHeight="1" x14ac:dyDescent="0.25">
      <c r="A778" s="10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</row>
    <row r="779" spans="1:32" ht="15.75" customHeight="1" x14ac:dyDescent="0.25">
      <c r="A779" s="10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</row>
    <row r="780" spans="1:32" ht="15.75" customHeight="1" x14ac:dyDescent="0.25">
      <c r="A780" s="10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</row>
    <row r="781" spans="1:32" ht="15.75" customHeight="1" x14ac:dyDescent="0.25">
      <c r="A781" s="10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</row>
    <row r="782" spans="1:32" ht="15.75" customHeight="1" x14ac:dyDescent="0.25">
      <c r="A782" s="10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</row>
    <row r="783" spans="1:32" ht="15.75" customHeight="1" x14ac:dyDescent="0.25">
      <c r="A783" s="10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</row>
    <row r="784" spans="1:32" ht="15.75" customHeight="1" x14ac:dyDescent="0.25">
      <c r="A784" s="10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</row>
    <row r="785" spans="1:32" ht="15.75" customHeight="1" x14ac:dyDescent="0.25">
      <c r="A785" s="10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</row>
    <row r="786" spans="1:32" ht="15.75" customHeight="1" x14ac:dyDescent="0.25">
      <c r="A786" s="10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</row>
    <row r="787" spans="1:32" ht="15.75" customHeight="1" x14ac:dyDescent="0.25">
      <c r="A787" s="10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</row>
    <row r="788" spans="1:32" ht="15.75" customHeight="1" x14ac:dyDescent="0.25">
      <c r="A788" s="10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</row>
    <row r="789" spans="1:32" ht="15.75" customHeight="1" x14ac:dyDescent="0.25">
      <c r="A789" s="10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</row>
    <row r="790" spans="1:32" ht="15.75" customHeight="1" x14ac:dyDescent="0.25">
      <c r="A790" s="10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</row>
    <row r="791" spans="1:32" ht="15.75" customHeight="1" x14ac:dyDescent="0.25">
      <c r="A791" s="10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</row>
    <row r="792" spans="1:32" ht="15.75" customHeight="1" x14ac:dyDescent="0.25">
      <c r="A792" s="10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</row>
    <row r="793" spans="1:32" ht="15.75" customHeight="1" x14ac:dyDescent="0.25">
      <c r="A793" s="10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</row>
    <row r="794" spans="1:32" ht="15.75" customHeight="1" x14ac:dyDescent="0.25">
      <c r="A794" s="10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</row>
    <row r="795" spans="1:32" ht="15.75" customHeight="1" x14ac:dyDescent="0.25">
      <c r="A795" s="10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</row>
    <row r="796" spans="1:32" ht="15.75" customHeight="1" x14ac:dyDescent="0.25">
      <c r="A796" s="10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</row>
    <row r="797" spans="1:32" ht="15.75" customHeight="1" x14ac:dyDescent="0.25">
      <c r="A797" s="10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</row>
    <row r="798" spans="1:32" ht="15.75" customHeight="1" x14ac:dyDescent="0.25">
      <c r="A798" s="10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</row>
    <row r="799" spans="1:32" ht="15.75" customHeight="1" x14ac:dyDescent="0.25">
      <c r="A799" s="10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</row>
    <row r="800" spans="1:32" ht="15.75" customHeight="1" x14ac:dyDescent="0.25">
      <c r="A800" s="10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</row>
    <row r="801" spans="1:32" ht="15.75" customHeight="1" x14ac:dyDescent="0.25">
      <c r="A801" s="10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</row>
    <row r="802" spans="1:32" ht="15.75" customHeight="1" x14ac:dyDescent="0.25">
      <c r="A802" s="10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</row>
    <row r="803" spans="1:32" ht="15.75" customHeight="1" x14ac:dyDescent="0.25">
      <c r="A803" s="10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</row>
    <row r="804" spans="1:32" ht="15.75" customHeight="1" x14ac:dyDescent="0.25">
      <c r="A804" s="10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</row>
    <row r="805" spans="1:32" ht="15.75" customHeight="1" x14ac:dyDescent="0.25">
      <c r="A805" s="10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</row>
    <row r="806" spans="1:32" ht="15.75" customHeight="1" x14ac:dyDescent="0.25">
      <c r="A806" s="10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</row>
    <row r="807" spans="1:32" ht="15.75" customHeight="1" x14ac:dyDescent="0.25">
      <c r="A807" s="10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</row>
    <row r="808" spans="1:32" ht="15.75" customHeight="1" x14ac:dyDescent="0.25">
      <c r="A808" s="10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</row>
    <row r="809" spans="1:32" ht="15.75" customHeight="1" x14ac:dyDescent="0.25">
      <c r="A809" s="10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</row>
    <row r="810" spans="1:32" ht="15.75" customHeight="1" x14ac:dyDescent="0.25">
      <c r="A810" s="10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</row>
    <row r="811" spans="1:32" ht="15.75" customHeight="1" x14ac:dyDescent="0.25">
      <c r="A811" s="10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</row>
    <row r="812" spans="1:32" ht="15.75" customHeight="1" x14ac:dyDescent="0.25">
      <c r="A812" s="10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</row>
    <row r="813" spans="1:32" ht="15.75" customHeight="1" x14ac:dyDescent="0.25">
      <c r="A813" s="10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</row>
    <row r="814" spans="1:32" ht="15.75" customHeight="1" x14ac:dyDescent="0.25">
      <c r="A814" s="10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</row>
    <row r="815" spans="1:32" ht="15.75" customHeight="1" x14ac:dyDescent="0.25">
      <c r="A815" s="10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</row>
    <row r="816" spans="1:32" ht="15.75" customHeight="1" x14ac:dyDescent="0.25">
      <c r="A816" s="10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</row>
    <row r="817" spans="1:32" ht="15.75" customHeight="1" x14ac:dyDescent="0.25">
      <c r="A817" s="10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</row>
    <row r="818" spans="1:32" ht="15.75" customHeight="1" x14ac:dyDescent="0.25">
      <c r="A818" s="10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</row>
    <row r="819" spans="1:32" ht="15.75" customHeight="1" x14ac:dyDescent="0.25">
      <c r="A819" s="10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</row>
    <row r="820" spans="1:32" ht="15.75" customHeight="1" x14ac:dyDescent="0.25">
      <c r="A820" s="10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</row>
    <row r="821" spans="1:32" ht="15.75" customHeight="1" x14ac:dyDescent="0.25">
      <c r="A821" s="10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</row>
    <row r="822" spans="1:32" ht="15.75" customHeight="1" x14ac:dyDescent="0.25">
      <c r="A822" s="10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</row>
    <row r="823" spans="1:32" ht="15.75" customHeight="1" x14ac:dyDescent="0.25">
      <c r="A823" s="10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</row>
    <row r="824" spans="1:32" ht="15.75" customHeight="1" x14ac:dyDescent="0.25">
      <c r="A824" s="10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</row>
    <row r="825" spans="1:32" ht="15.75" customHeight="1" x14ac:dyDescent="0.25">
      <c r="A825" s="10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</row>
    <row r="826" spans="1:32" ht="15.75" customHeight="1" x14ac:dyDescent="0.25">
      <c r="A826" s="10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</row>
    <row r="827" spans="1:32" ht="15.75" customHeight="1" x14ac:dyDescent="0.25">
      <c r="A827" s="10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</row>
    <row r="828" spans="1:32" ht="15.75" customHeight="1" x14ac:dyDescent="0.25">
      <c r="A828" s="10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</row>
    <row r="829" spans="1:32" ht="15.75" customHeight="1" x14ac:dyDescent="0.25">
      <c r="A829" s="10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</row>
    <row r="830" spans="1:32" ht="15.75" customHeight="1" x14ac:dyDescent="0.25">
      <c r="A830" s="10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</row>
    <row r="831" spans="1:32" ht="15.75" customHeight="1" x14ac:dyDescent="0.25">
      <c r="A831" s="10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</row>
    <row r="832" spans="1:32" ht="15.75" customHeight="1" x14ac:dyDescent="0.25">
      <c r="A832" s="10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</row>
    <row r="833" spans="1:32" ht="15.75" customHeight="1" x14ac:dyDescent="0.25">
      <c r="A833" s="10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</row>
    <row r="834" spans="1:32" ht="15.75" customHeight="1" x14ac:dyDescent="0.25">
      <c r="A834" s="10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</row>
    <row r="835" spans="1:32" ht="15.75" customHeight="1" x14ac:dyDescent="0.25">
      <c r="A835" s="10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</row>
    <row r="836" spans="1:32" ht="15.75" customHeight="1" x14ac:dyDescent="0.25">
      <c r="A836" s="10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</row>
    <row r="837" spans="1:32" ht="15.75" customHeight="1" x14ac:dyDescent="0.25">
      <c r="A837" s="10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</row>
    <row r="838" spans="1:32" ht="15.75" customHeight="1" x14ac:dyDescent="0.25">
      <c r="A838" s="10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</row>
    <row r="839" spans="1:32" ht="15.75" customHeight="1" x14ac:dyDescent="0.25">
      <c r="A839" s="10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</row>
    <row r="840" spans="1:32" ht="15.75" customHeight="1" x14ac:dyDescent="0.25">
      <c r="A840" s="10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</row>
    <row r="841" spans="1:32" ht="15.75" customHeight="1" x14ac:dyDescent="0.25">
      <c r="A841" s="10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</row>
    <row r="842" spans="1:32" ht="15.75" customHeight="1" x14ac:dyDescent="0.25">
      <c r="A842" s="10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</row>
    <row r="843" spans="1:32" ht="15.75" customHeight="1" x14ac:dyDescent="0.25">
      <c r="A843" s="10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</row>
    <row r="844" spans="1:32" ht="15.75" customHeight="1" x14ac:dyDescent="0.25">
      <c r="A844" s="10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</row>
    <row r="845" spans="1:32" ht="15.75" customHeight="1" x14ac:dyDescent="0.25">
      <c r="A845" s="10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</row>
    <row r="846" spans="1:32" ht="15.75" customHeight="1" x14ac:dyDescent="0.25">
      <c r="A846" s="10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</row>
    <row r="847" spans="1:32" ht="15.75" customHeight="1" x14ac:dyDescent="0.25">
      <c r="A847" s="10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</row>
    <row r="848" spans="1:32" ht="15.75" customHeight="1" x14ac:dyDescent="0.25">
      <c r="A848" s="10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</row>
    <row r="849" spans="1:32" ht="15.75" customHeight="1" x14ac:dyDescent="0.25">
      <c r="A849" s="10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</row>
    <row r="850" spans="1:32" ht="15.75" customHeight="1" x14ac:dyDescent="0.25">
      <c r="A850" s="10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</row>
    <row r="851" spans="1:32" ht="15.75" customHeight="1" x14ac:dyDescent="0.25">
      <c r="A851" s="10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</row>
    <row r="852" spans="1:32" ht="15.75" customHeight="1" x14ac:dyDescent="0.25">
      <c r="A852" s="10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</row>
    <row r="853" spans="1:32" ht="15.75" customHeight="1" x14ac:dyDescent="0.25">
      <c r="A853" s="10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</row>
    <row r="854" spans="1:32" ht="15.75" customHeight="1" x14ac:dyDescent="0.25">
      <c r="A854" s="10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</row>
    <row r="855" spans="1:32" ht="15.75" customHeight="1" x14ac:dyDescent="0.25">
      <c r="A855" s="10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</row>
    <row r="856" spans="1:32" ht="15.75" customHeight="1" x14ac:dyDescent="0.25">
      <c r="A856" s="10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</row>
    <row r="857" spans="1:32" ht="15.75" customHeight="1" x14ac:dyDescent="0.25">
      <c r="A857" s="10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</row>
    <row r="858" spans="1:32" ht="15.75" customHeight="1" x14ac:dyDescent="0.25">
      <c r="A858" s="10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</row>
    <row r="859" spans="1:32" ht="15.75" customHeight="1" x14ac:dyDescent="0.25">
      <c r="A859" s="10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</row>
    <row r="860" spans="1:32" ht="15.75" customHeight="1" x14ac:dyDescent="0.25">
      <c r="A860" s="10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</row>
    <row r="861" spans="1:32" ht="15.75" customHeight="1" x14ac:dyDescent="0.25">
      <c r="A861" s="10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</row>
    <row r="862" spans="1:32" ht="15.75" customHeight="1" x14ac:dyDescent="0.25">
      <c r="A862" s="10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</row>
    <row r="863" spans="1:32" ht="15.75" customHeight="1" x14ac:dyDescent="0.25">
      <c r="A863" s="10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</row>
    <row r="864" spans="1:32" ht="15.75" customHeight="1" x14ac:dyDescent="0.25">
      <c r="A864" s="10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</row>
    <row r="865" spans="1:32" ht="15.75" customHeight="1" x14ac:dyDescent="0.25">
      <c r="A865" s="10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</row>
    <row r="866" spans="1:32" ht="15.75" customHeight="1" x14ac:dyDescent="0.25">
      <c r="A866" s="10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</row>
    <row r="867" spans="1:32" ht="15.75" customHeight="1" x14ac:dyDescent="0.25">
      <c r="A867" s="10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</row>
    <row r="868" spans="1:32" ht="15.75" customHeight="1" x14ac:dyDescent="0.25">
      <c r="A868" s="10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</row>
    <row r="869" spans="1:32" ht="15.75" customHeight="1" x14ac:dyDescent="0.25">
      <c r="A869" s="10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</row>
    <row r="870" spans="1:32" ht="15.75" customHeight="1" x14ac:dyDescent="0.25">
      <c r="A870" s="10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</row>
    <row r="871" spans="1:32" ht="15.75" customHeight="1" x14ac:dyDescent="0.25">
      <c r="A871" s="10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</row>
    <row r="872" spans="1:32" ht="15.75" customHeight="1" x14ac:dyDescent="0.25">
      <c r="A872" s="10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</row>
    <row r="873" spans="1:32" ht="15.75" customHeight="1" x14ac:dyDescent="0.25">
      <c r="A873" s="10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</row>
    <row r="874" spans="1:32" ht="15.75" customHeight="1" x14ac:dyDescent="0.25">
      <c r="A874" s="10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</row>
    <row r="875" spans="1:32" ht="15.75" customHeight="1" x14ac:dyDescent="0.25">
      <c r="A875" s="10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</row>
    <row r="876" spans="1:32" ht="15.75" customHeight="1" x14ac:dyDescent="0.25">
      <c r="A876" s="10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</row>
    <row r="877" spans="1:32" ht="15.75" customHeight="1" x14ac:dyDescent="0.25">
      <c r="A877" s="10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</row>
    <row r="878" spans="1:32" ht="15.75" customHeight="1" x14ac:dyDescent="0.25">
      <c r="A878" s="10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</row>
    <row r="879" spans="1:32" ht="15.75" customHeight="1" x14ac:dyDescent="0.25">
      <c r="A879" s="10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</row>
    <row r="880" spans="1:32" ht="15.75" customHeight="1" x14ac:dyDescent="0.25">
      <c r="A880" s="10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</row>
    <row r="881" spans="1:32" ht="15.75" customHeight="1" x14ac:dyDescent="0.25">
      <c r="A881" s="10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</row>
    <row r="882" spans="1:32" ht="15.75" customHeight="1" x14ac:dyDescent="0.25">
      <c r="A882" s="10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</row>
    <row r="883" spans="1:32" ht="15.75" customHeight="1" x14ac:dyDescent="0.25">
      <c r="A883" s="10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</row>
    <row r="884" spans="1:32" ht="15.75" customHeight="1" x14ac:dyDescent="0.25">
      <c r="A884" s="10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</row>
    <row r="885" spans="1:32" ht="15.75" customHeight="1" x14ac:dyDescent="0.25">
      <c r="A885" s="10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</row>
    <row r="886" spans="1:32" ht="15.75" customHeight="1" x14ac:dyDescent="0.25">
      <c r="A886" s="10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</row>
    <row r="887" spans="1:32" ht="15.75" customHeight="1" x14ac:dyDescent="0.25">
      <c r="A887" s="10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</row>
    <row r="888" spans="1:32" ht="15.75" customHeight="1" x14ac:dyDescent="0.25">
      <c r="A888" s="10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</row>
    <row r="889" spans="1:32" ht="15.75" customHeight="1" x14ac:dyDescent="0.25">
      <c r="A889" s="10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</row>
    <row r="890" spans="1:32" ht="15.75" customHeight="1" x14ac:dyDescent="0.25">
      <c r="A890" s="10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</row>
    <row r="891" spans="1:32" ht="15.75" customHeight="1" x14ac:dyDescent="0.25">
      <c r="A891" s="10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</row>
    <row r="892" spans="1:32" ht="15.75" customHeight="1" x14ac:dyDescent="0.25">
      <c r="A892" s="10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</row>
    <row r="893" spans="1:32" ht="15.75" customHeight="1" x14ac:dyDescent="0.25">
      <c r="A893" s="10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</row>
    <row r="894" spans="1:32" ht="15.75" customHeight="1" x14ac:dyDescent="0.25">
      <c r="A894" s="10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</row>
    <row r="895" spans="1:32" ht="15.75" customHeight="1" x14ac:dyDescent="0.25">
      <c r="A895" s="10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</row>
    <row r="896" spans="1:32" ht="15.75" customHeight="1" x14ac:dyDescent="0.25">
      <c r="A896" s="10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</row>
    <row r="897" spans="1:32" ht="15.75" customHeight="1" x14ac:dyDescent="0.25">
      <c r="A897" s="10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</row>
    <row r="898" spans="1:32" ht="15.75" customHeight="1" x14ac:dyDescent="0.25">
      <c r="A898" s="10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</row>
    <row r="899" spans="1:32" ht="15.75" customHeight="1" x14ac:dyDescent="0.25">
      <c r="A899" s="10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</row>
    <row r="900" spans="1:32" ht="15.75" customHeight="1" x14ac:dyDescent="0.25">
      <c r="A900" s="10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</row>
    <row r="901" spans="1:32" ht="15.75" customHeight="1" x14ac:dyDescent="0.25">
      <c r="A901" s="10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</row>
    <row r="902" spans="1:32" ht="15.75" customHeight="1" x14ac:dyDescent="0.25">
      <c r="A902" s="10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</row>
    <row r="903" spans="1:32" ht="15.75" customHeight="1" x14ac:dyDescent="0.25">
      <c r="A903" s="10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</row>
    <row r="904" spans="1:32" ht="15.75" customHeight="1" x14ac:dyDescent="0.25">
      <c r="A904" s="10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</row>
    <row r="905" spans="1:32" ht="15.75" customHeight="1" x14ac:dyDescent="0.25">
      <c r="A905" s="10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</row>
    <row r="906" spans="1:32" ht="15.75" customHeight="1" x14ac:dyDescent="0.25">
      <c r="A906" s="10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</row>
    <row r="907" spans="1:32" ht="15.75" customHeight="1" x14ac:dyDescent="0.25">
      <c r="A907" s="10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</row>
    <row r="908" spans="1:32" ht="15.75" customHeight="1" x14ac:dyDescent="0.25">
      <c r="A908" s="10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</row>
    <row r="909" spans="1:32" ht="15.75" customHeight="1" x14ac:dyDescent="0.25">
      <c r="A909" s="10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</row>
    <row r="910" spans="1:32" ht="15.75" customHeight="1" x14ac:dyDescent="0.25">
      <c r="A910" s="10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</row>
    <row r="911" spans="1:32" ht="15.75" customHeight="1" x14ac:dyDescent="0.25">
      <c r="A911" s="10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</row>
    <row r="912" spans="1:32" ht="15.75" customHeight="1" x14ac:dyDescent="0.25">
      <c r="A912" s="10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</row>
    <row r="913" spans="1:32" ht="15.75" customHeight="1" x14ac:dyDescent="0.25">
      <c r="A913" s="10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</row>
    <row r="914" spans="1:32" ht="15.75" customHeight="1" x14ac:dyDescent="0.25">
      <c r="A914" s="10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</row>
    <row r="915" spans="1:32" ht="15.75" customHeight="1" x14ac:dyDescent="0.25">
      <c r="A915" s="10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</row>
    <row r="916" spans="1:32" ht="15.75" customHeight="1" x14ac:dyDescent="0.25">
      <c r="A916" s="10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</row>
    <row r="917" spans="1:32" ht="15.75" customHeight="1" x14ac:dyDescent="0.25">
      <c r="A917" s="10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</row>
    <row r="918" spans="1:32" ht="15.75" customHeight="1" x14ac:dyDescent="0.25">
      <c r="A918" s="10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</row>
    <row r="919" spans="1:32" ht="15.75" customHeight="1" x14ac:dyDescent="0.25">
      <c r="A919" s="10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</row>
    <row r="920" spans="1:32" ht="15.75" customHeight="1" x14ac:dyDescent="0.25">
      <c r="A920" s="10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</row>
    <row r="921" spans="1:32" ht="15.75" customHeight="1" x14ac:dyDescent="0.25">
      <c r="A921" s="10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</row>
    <row r="922" spans="1:32" ht="15.75" customHeight="1" x14ac:dyDescent="0.25">
      <c r="A922" s="10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</row>
    <row r="923" spans="1:32" ht="15.75" customHeight="1" x14ac:dyDescent="0.25">
      <c r="A923" s="10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</row>
    <row r="924" spans="1:32" ht="15.75" customHeight="1" x14ac:dyDescent="0.25">
      <c r="A924" s="10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</row>
    <row r="925" spans="1:32" ht="15.75" customHeight="1" x14ac:dyDescent="0.25">
      <c r="A925" s="10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</row>
    <row r="926" spans="1:32" ht="15.75" customHeight="1" x14ac:dyDescent="0.25">
      <c r="A926" s="10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</row>
    <row r="927" spans="1:32" ht="15.75" customHeight="1" x14ac:dyDescent="0.25">
      <c r="A927" s="10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</row>
    <row r="928" spans="1:32" ht="15.75" customHeight="1" x14ac:dyDescent="0.25">
      <c r="A928" s="10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</row>
    <row r="929" spans="1:32" ht="15.75" customHeight="1" x14ac:dyDescent="0.25">
      <c r="A929" s="10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</row>
    <row r="930" spans="1:32" ht="15.75" customHeight="1" x14ac:dyDescent="0.25">
      <c r="A930" s="10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</row>
    <row r="931" spans="1:32" ht="15.75" customHeight="1" x14ac:dyDescent="0.25">
      <c r="A931" s="10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</row>
    <row r="932" spans="1:32" ht="15.75" customHeight="1" x14ac:dyDescent="0.25">
      <c r="A932" s="10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</row>
    <row r="933" spans="1:32" ht="15.75" customHeight="1" x14ac:dyDescent="0.25">
      <c r="A933" s="10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</row>
    <row r="934" spans="1:32" ht="15.75" customHeight="1" x14ac:dyDescent="0.25">
      <c r="A934" s="10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</row>
    <row r="935" spans="1:32" ht="15.75" customHeight="1" x14ac:dyDescent="0.25">
      <c r="A935" s="10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</row>
    <row r="936" spans="1:32" ht="15.75" customHeight="1" x14ac:dyDescent="0.25">
      <c r="A936" s="10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</row>
    <row r="937" spans="1:32" ht="15.75" customHeight="1" x14ac:dyDescent="0.25">
      <c r="A937" s="10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</row>
    <row r="938" spans="1:32" ht="15.75" customHeight="1" x14ac:dyDescent="0.25">
      <c r="A938" s="10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</row>
    <row r="939" spans="1:32" ht="15.75" customHeight="1" x14ac:dyDescent="0.25">
      <c r="A939" s="10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</row>
    <row r="940" spans="1:32" ht="15.75" customHeight="1" x14ac:dyDescent="0.25">
      <c r="A940" s="10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</row>
    <row r="941" spans="1:32" ht="15.75" customHeight="1" x14ac:dyDescent="0.25">
      <c r="A941" s="10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</row>
    <row r="942" spans="1:32" ht="15.75" customHeight="1" x14ac:dyDescent="0.25">
      <c r="A942" s="10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</row>
    <row r="943" spans="1:32" ht="15.75" customHeight="1" x14ac:dyDescent="0.25">
      <c r="A943" s="10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</row>
    <row r="944" spans="1:32" ht="15.75" customHeight="1" x14ac:dyDescent="0.25">
      <c r="A944" s="10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</row>
    <row r="945" spans="1:32" ht="15.75" customHeight="1" x14ac:dyDescent="0.25">
      <c r="A945" s="10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</row>
    <row r="946" spans="1:32" ht="15.75" customHeight="1" x14ac:dyDescent="0.25">
      <c r="A946" s="10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</row>
    <row r="947" spans="1:32" ht="15.75" customHeight="1" x14ac:dyDescent="0.25">
      <c r="A947" s="10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</row>
    <row r="948" spans="1:32" ht="15.75" customHeight="1" x14ac:dyDescent="0.25">
      <c r="A948" s="10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</row>
    <row r="949" spans="1:32" ht="15.75" customHeight="1" x14ac:dyDescent="0.25">
      <c r="A949" s="10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</row>
    <row r="950" spans="1:32" ht="15.75" customHeight="1" x14ac:dyDescent="0.25">
      <c r="A950" s="10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</row>
    <row r="951" spans="1:32" ht="15.75" customHeight="1" x14ac:dyDescent="0.25">
      <c r="A951" s="10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</row>
    <row r="952" spans="1:32" ht="15.75" customHeight="1" x14ac:dyDescent="0.25">
      <c r="A952" s="10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</row>
    <row r="953" spans="1:32" ht="15.75" customHeight="1" x14ac:dyDescent="0.25">
      <c r="A953" s="10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</row>
    <row r="954" spans="1:32" ht="15.75" customHeight="1" x14ac:dyDescent="0.25">
      <c r="A954" s="10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</row>
    <row r="955" spans="1:32" ht="15.75" customHeight="1" x14ac:dyDescent="0.25">
      <c r="A955" s="10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</row>
    <row r="956" spans="1:32" ht="15.75" customHeight="1" x14ac:dyDescent="0.25">
      <c r="A956" s="10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</row>
    <row r="957" spans="1:32" ht="15.75" customHeight="1" x14ac:dyDescent="0.25">
      <c r="A957" s="10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</row>
    <row r="958" spans="1:32" ht="15.75" customHeight="1" x14ac:dyDescent="0.25">
      <c r="A958" s="10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</row>
    <row r="959" spans="1:32" ht="15.75" customHeight="1" x14ac:dyDescent="0.25">
      <c r="A959" s="10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</row>
    <row r="960" spans="1:32" ht="15.75" customHeight="1" x14ac:dyDescent="0.25">
      <c r="A960" s="10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</row>
    <row r="961" spans="1:32" ht="15.75" customHeight="1" x14ac:dyDescent="0.25">
      <c r="A961" s="10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</row>
    <row r="962" spans="1:32" ht="15.75" customHeight="1" x14ac:dyDescent="0.25">
      <c r="A962" s="10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</row>
    <row r="963" spans="1:32" ht="15.75" customHeight="1" x14ac:dyDescent="0.25">
      <c r="A963" s="10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</row>
    <row r="964" spans="1:32" ht="15.75" customHeight="1" x14ac:dyDescent="0.25">
      <c r="A964" s="10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</row>
    <row r="965" spans="1:32" ht="15.75" customHeight="1" x14ac:dyDescent="0.25">
      <c r="A965" s="10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</row>
    <row r="966" spans="1:32" ht="15.75" customHeight="1" x14ac:dyDescent="0.25">
      <c r="A966" s="10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</row>
    <row r="967" spans="1:32" ht="15.75" customHeight="1" x14ac:dyDescent="0.25">
      <c r="A967" s="10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</row>
    <row r="968" spans="1:32" ht="15.75" customHeight="1" x14ac:dyDescent="0.25">
      <c r="A968" s="10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</row>
    <row r="969" spans="1:32" ht="15.75" customHeight="1" x14ac:dyDescent="0.25">
      <c r="A969" s="10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</row>
    <row r="970" spans="1:32" ht="15.75" customHeight="1" x14ac:dyDescent="0.25">
      <c r="A970" s="10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</row>
    <row r="971" spans="1:32" ht="15.75" customHeight="1" x14ac:dyDescent="0.25">
      <c r="A971" s="10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</row>
    <row r="972" spans="1:32" ht="15.75" customHeight="1" x14ac:dyDescent="0.25">
      <c r="A972" s="10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</row>
    <row r="973" spans="1:32" ht="15.75" customHeight="1" x14ac:dyDescent="0.25">
      <c r="A973" s="10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</row>
    <row r="974" spans="1:32" ht="15.75" customHeight="1" x14ac:dyDescent="0.25">
      <c r="A974" s="10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</row>
    <row r="975" spans="1:32" ht="15.75" customHeight="1" x14ac:dyDescent="0.25">
      <c r="A975" s="10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</row>
    <row r="976" spans="1:32" ht="15.75" customHeight="1" x14ac:dyDescent="0.25">
      <c r="A976" s="10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</row>
    <row r="977" spans="1:32" ht="15.75" customHeight="1" x14ac:dyDescent="0.25">
      <c r="A977" s="10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</row>
    <row r="978" spans="1:32" ht="15.75" customHeight="1" x14ac:dyDescent="0.25">
      <c r="A978" s="10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</row>
    <row r="979" spans="1:32" ht="15.75" customHeight="1" x14ac:dyDescent="0.25">
      <c r="A979" s="10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</row>
    <row r="980" spans="1:32" ht="15.75" customHeight="1" x14ac:dyDescent="0.25">
      <c r="A980" s="10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</row>
    <row r="981" spans="1:32" ht="15.75" customHeight="1" x14ac:dyDescent="0.25">
      <c r="A981" s="10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</row>
    <row r="982" spans="1:32" ht="15.75" customHeight="1" x14ac:dyDescent="0.25">
      <c r="A982" s="10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</row>
    <row r="983" spans="1:32" ht="15.75" customHeight="1" x14ac:dyDescent="0.25">
      <c r="A983" s="10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</row>
    <row r="984" spans="1:32" ht="15.75" customHeight="1" x14ac:dyDescent="0.25">
      <c r="A984" s="10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</row>
    <row r="985" spans="1:32" ht="15.75" customHeight="1" x14ac:dyDescent="0.25">
      <c r="A985" s="10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</row>
    <row r="986" spans="1:32" ht="15.75" customHeight="1" x14ac:dyDescent="0.25">
      <c r="A986" s="10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</row>
    <row r="987" spans="1:32" ht="15.75" customHeight="1" x14ac:dyDescent="0.25">
      <c r="A987" s="10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</row>
    <row r="988" spans="1:32" ht="15.75" customHeight="1" x14ac:dyDescent="0.25">
      <c r="A988" s="10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</row>
    <row r="989" spans="1:32" ht="15.75" customHeight="1" x14ac:dyDescent="0.25">
      <c r="A989" s="10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</row>
    <row r="990" spans="1:32" ht="15.75" customHeight="1" x14ac:dyDescent="0.25">
      <c r="A990" s="10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</row>
    <row r="991" spans="1:32" ht="15.75" customHeight="1" x14ac:dyDescent="0.25">
      <c r="A991" s="10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</row>
    <row r="992" spans="1:32" ht="15.75" customHeight="1" x14ac:dyDescent="0.25">
      <c r="A992" s="10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</row>
    <row r="993" spans="1:32" ht="15.75" customHeight="1" x14ac:dyDescent="0.25">
      <c r="A993" s="10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</row>
    <row r="994" spans="1:32" ht="15.75" customHeight="1" x14ac:dyDescent="0.25">
      <c r="A994" s="10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</row>
    <row r="995" spans="1:32" ht="15.75" customHeight="1" x14ac:dyDescent="0.25">
      <c r="A995" s="10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</row>
    <row r="996" spans="1:32" ht="15.75" customHeight="1" x14ac:dyDescent="0.25">
      <c r="A996" s="10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</row>
    <row r="997" spans="1:32" ht="15.75" customHeight="1" x14ac:dyDescent="0.25">
      <c r="A997" s="10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</row>
    <row r="998" spans="1:32" ht="15.75" customHeight="1" x14ac:dyDescent="0.25">
      <c r="A998" s="10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</row>
    <row r="999" spans="1:32" ht="15.75" customHeight="1" x14ac:dyDescent="0.25">
      <c r="A999" s="10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</row>
    <row r="1000" spans="1:32" ht="15.75" customHeight="1" x14ac:dyDescent="0.25">
      <c r="A1000" s="10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</row>
  </sheetData>
  <mergeCells count="6">
    <mergeCell ref="AD1:AF1"/>
    <mergeCell ref="D1:E1"/>
    <mergeCell ref="F1:K1"/>
    <mergeCell ref="O1:Q1"/>
    <mergeCell ref="S1:T1"/>
    <mergeCell ref="U1:Z1"/>
  </mergeCells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1000"/>
  <sheetViews>
    <sheetView workbookViewId="0"/>
  </sheetViews>
  <sheetFormatPr defaultColWidth="14.42578125" defaultRowHeight="15" customHeight="1" x14ac:dyDescent="0.25"/>
  <cols>
    <col min="1" max="2" width="8.7109375" customWidth="1"/>
    <col min="3" max="3" width="10.140625" customWidth="1"/>
    <col min="4" max="4" width="9.140625" customWidth="1"/>
    <col min="5" max="5" width="9.85546875" customWidth="1"/>
    <col min="6" max="6" width="10.140625" customWidth="1"/>
    <col min="7" max="7" width="11" customWidth="1"/>
    <col min="8" max="8" width="7.7109375" customWidth="1"/>
    <col min="9" max="26" width="8.7109375" customWidth="1"/>
  </cols>
  <sheetData>
    <row r="2" spans="1:26" x14ac:dyDescent="0.25">
      <c r="B2" s="64" t="s">
        <v>119</v>
      </c>
      <c r="C2" s="64" t="s">
        <v>120</v>
      </c>
      <c r="D2" s="64" t="s">
        <v>121</v>
      </c>
      <c r="E2" s="64" t="s">
        <v>122</v>
      </c>
      <c r="F2" s="64" t="s">
        <v>123</v>
      </c>
      <c r="G2" s="64" t="s">
        <v>124</v>
      </c>
      <c r="H2" s="64" t="s">
        <v>125</v>
      </c>
      <c r="I2" s="64" t="s">
        <v>126</v>
      </c>
    </row>
    <row r="3" spans="1:26" x14ac:dyDescent="0.25">
      <c r="B3" s="10" t="s">
        <v>127</v>
      </c>
      <c r="C3" s="84"/>
    </row>
    <row r="4" spans="1:26" x14ac:dyDescent="0.25">
      <c r="B4" s="10" t="s">
        <v>128</v>
      </c>
      <c r="C4" s="85" t="e">
        <f t="shared" ref="C4:I4" si="0">C28/SUM(C$28:C$29)</f>
        <v>#DIV/0!</v>
      </c>
      <c r="D4" s="85" t="e">
        <f t="shared" si="0"/>
        <v>#DIV/0!</v>
      </c>
      <c r="E4" s="85" t="e">
        <f t="shared" si="0"/>
        <v>#DIV/0!</v>
      </c>
      <c r="F4" s="85" t="e">
        <f t="shared" si="0"/>
        <v>#DIV/0!</v>
      </c>
      <c r="G4" s="85" t="e">
        <f t="shared" si="0"/>
        <v>#DIV/0!</v>
      </c>
      <c r="H4" s="85" t="e">
        <f t="shared" si="0"/>
        <v>#DIV/0!</v>
      </c>
      <c r="I4" s="85" t="e">
        <f t="shared" si="0"/>
        <v>#DIV/0!</v>
      </c>
    </row>
    <row r="5" spans="1:26" x14ac:dyDescent="0.25">
      <c r="B5" s="10" t="s">
        <v>129</v>
      </c>
      <c r="C5" s="85" t="e">
        <f t="shared" ref="C5:I5" si="1">C29/SUM(C$28:C$29)</f>
        <v>#DIV/0!</v>
      </c>
      <c r="D5" s="85" t="e">
        <f t="shared" si="1"/>
        <v>#DIV/0!</v>
      </c>
      <c r="E5" s="85" t="e">
        <f t="shared" si="1"/>
        <v>#DIV/0!</v>
      </c>
      <c r="F5" s="85" t="e">
        <f t="shared" si="1"/>
        <v>#DIV/0!</v>
      </c>
      <c r="G5" s="85" t="e">
        <f t="shared" si="1"/>
        <v>#DIV/0!</v>
      </c>
      <c r="H5" s="85" t="e">
        <f t="shared" si="1"/>
        <v>#DIV/0!</v>
      </c>
      <c r="I5" s="85" t="e">
        <f t="shared" si="1"/>
        <v>#DIV/0!</v>
      </c>
    </row>
    <row r="6" spans="1:26" x14ac:dyDescent="0.25">
      <c r="C6" s="78"/>
      <c r="D6" s="78"/>
      <c r="E6" s="78"/>
      <c r="F6" s="78"/>
      <c r="G6" s="78"/>
      <c r="H6" s="78"/>
      <c r="I6" s="78"/>
    </row>
    <row r="7" spans="1:26" x14ac:dyDescent="0.25">
      <c r="A7" s="10"/>
      <c r="B7" s="10"/>
      <c r="C7" s="78"/>
      <c r="D7" s="78"/>
      <c r="E7" s="78"/>
      <c r="F7" s="78"/>
      <c r="G7" s="78"/>
      <c r="H7" s="78"/>
      <c r="I7" s="7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B8" s="10" t="s">
        <v>102</v>
      </c>
      <c r="C8" s="85" t="e">
        <f t="shared" ref="C8:I8" si="2">C32/SUM(C$32:C$37)</f>
        <v>#DIV/0!</v>
      </c>
      <c r="D8" s="85" t="e">
        <f t="shared" si="2"/>
        <v>#DIV/0!</v>
      </c>
      <c r="E8" s="85" t="e">
        <f t="shared" si="2"/>
        <v>#DIV/0!</v>
      </c>
      <c r="F8" s="85" t="e">
        <f t="shared" si="2"/>
        <v>#DIV/0!</v>
      </c>
      <c r="G8" s="85" t="e">
        <f t="shared" si="2"/>
        <v>#DIV/0!</v>
      </c>
      <c r="H8" s="85" t="e">
        <f t="shared" si="2"/>
        <v>#DIV/0!</v>
      </c>
      <c r="I8" s="85" t="e">
        <f t="shared" si="2"/>
        <v>#DIV/0!</v>
      </c>
    </row>
    <row r="9" spans="1:26" x14ac:dyDescent="0.25">
      <c r="B9" s="10" t="s">
        <v>103</v>
      </c>
      <c r="C9" s="85" t="e">
        <f t="shared" ref="C9:I9" si="3">C33/SUM(C$32:C$37)</f>
        <v>#DIV/0!</v>
      </c>
      <c r="D9" s="85" t="e">
        <f t="shared" si="3"/>
        <v>#DIV/0!</v>
      </c>
      <c r="E9" s="85" t="e">
        <f t="shared" si="3"/>
        <v>#DIV/0!</v>
      </c>
      <c r="F9" s="85" t="e">
        <f t="shared" si="3"/>
        <v>#DIV/0!</v>
      </c>
      <c r="G9" s="85" t="e">
        <f t="shared" si="3"/>
        <v>#DIV/0!</v>
      </c>
      <c r="H9" s="85" t="e">
        <f t="shared" si="3"/>
        <v>#DIV/0!</v>
      </c>
      <c r="I9" s="85" t="e">
        <f t="shared" si="3"/>
        <v>#DIV/0!</v>
      </c>
    </row>
    <row r="10" spans="1:26" x14ac:dyDescent="0.25">
      <c r="B10" s="10" t="s">
        <v>104</v>
      </c>
      <c r="C10" s="85" t="e">
        <f t="shared" ref="C10:I10" si="4">C34/SUM(C$32:C$37)</f>
        <v>#DIV/0!</v>
      </c>
      <c r="D10" s="85" t="e">
        <f t="shared" si="4"/>
        <v>#DIV/0!</v>
      </c>
      <c r="E10" s="85" t="e">
        <f t="shared" si="4"/>
        <v>#DIV/0!</v>
      </c>
      <c r="F10" s="85" t="e">
        <f t="shared" si="4"/>
        <v>#DIV/0!</v>
      </c>
      <c r="G10" s="85" t="e">
        <f t="shared" si="4"/>
        <v>#DIV/0!</v>
      </c>
      <c r="H10" s="85" t="e">
        <f t="shared" si="4"/>
        <v>#DIV/0!</v>
      </c>
      <c r="I10" s="85" t="e">
        <f t="shared" si="4"/>
        <v>#DIV/0!</v>
      </c>
    </row>
    <row r="11" spans="1:26" x14ac:dyDescent="0.25">
      <c r="B11" s="10" t="s">
        <v>105</v>
      </c>
      <c r="C11" s="85" t="e">
        <f t="shared" ref="C11:I11" si="5">C35/SUM(C$32:C$37)</f>
        <v>#DIV/0!</v>
      </c>
      <c r="D11" s="85" t="e">
        <f t="shared" si="5"/>
        <v>#DIV/0!</v>
      </c>
      <c r="E11" s="85" t="e">
        <f t="shared" si="5"/>
        <v>#DIV/0!</v>
      </c>
      <c r="F11" s="85" t="e">
        <f t="shared" si="5"/>
        <v>#DIV/0!</v>
      </c>
      <c r="G11" s="85" t="e">
        <f t="shared" si="5"/>
        <v>#DIV/0!</v>
      </c>
      <c r="H11" s="85" t="e">
        <f t="shared" si="5"/>
        <v>#DIV/0!</v>
      </c>
      <c r="I11" s="85" t="e">
        <f t="shared" si="5"/>
        <v>#DIV/0!</v>
      </c>
    </row>
    <row r="12" spans="1:26" x14ac:dyDescent="0.25">
      <c r="B12" s="10" t="s">
        <v>106</v>
      </c>
      <c r="C12" s="85" t="e">
        <f t="shared" ref="C12:I12" si="6">C36/SUM(C$32:C$37)</f>
        <v>#DIV/0!</v>
      </c>
      <c r="D12" s="85" t="e">
        <f t="shared" si="6"/>
        <v>#DIV/0!</v>
      </c>
      <c r="E12" s="85" t="e">
        <f t="shared" si="6"/>
        <v>#DIV/0!</v>
      </c>
      <c r="F12" s="85" t="e">
        <f t="shared" si="6"/>
        <v>#DIV/0!</v>
      </c>
      <c r="G12" s="85" t="e">
        <f t="shared" si="6"/>
        <v>#DIV/0!</v>
      </c>
      <c r="H12" s="85" t="e">
        <f t="shared" si="6"/>
        <v>#DIV/0!</v>
      </c>
      <c r="I12" s="85" t="e">
        <f t="shared" si="6"/>
        <v>#DIV/0!</v>
      </c>
    </row>
    <row r="13" spans="1:26" x14ac:dyDescent="0.25">
      <c r="B13" s="10" t="s">
        <v>107</v>
      </c>
      <c r="C13" s="85" t="e">
        <f t="shared" ref="C13:I13" si="7">C37/SUM(C$32:C$37)</f>
        <v>#DIV/0!</v>
      </c>
      <c r="D13" s="85" t="e">
        <f t="shared" si="7"/>
        <v>#DIV/0!</v>
      </c>
      <c r="E13" s="85" t="e">
        <f t="shared" si="7"/>
        <v>#DIV/0!</v>
      </c>
      <c r="F13" s="85" t="e">
        <f t="shared" si="7"/>
        <v>#DIV/0!</v>
      </c>
      <c r="G13" s="85" t="e">
        <f t="shared" si="7"/>
        <v>#DIV/0!</v>
      </c>
      <c r="H13" s="85" t="e">
        <f t="shared" si="7"/>
        <v>#DIV/0!</v>
      </c>
      <c r="I13" s="85" t="e">
        <f t="shared" si="7"/>
        <v>#DIV/0!</v>
      </c>
    </row>
    <row r="14" spans="1:26" x14ac:dyDescent="0.25">
      <c r="C14" s="78"/>
      <c r="D14" s="78"/>
      <c r="E14" s="78"/>
      <c r="F14" s="78"/>
      <c r="G14" s="78"/>
      <c r="H14" s="78"/>
      <c r="I14" s="78"/>
    </row>
    <row r="15" spans="1:26" x14ac:dyDescent="0.25">
      <c r="A15" s="10"/>
      <c r="B15" s="10"/>
      <c r="C15" s="78"/>
      <c r="D15" s="78"/>
      <c r="E15" s="78"/>
      <c r="F15" s="78"/>
      <c r="G15" s="78"/>
      <c r="H15" s="78"/>
      <c r="I15" s="78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B16" s="10" t="s">
        <v>108</v>
      </c>
      <c r="C16" s="85" t="e">
        <f t="shared" ref="C16:I16" si="8">C40/SUM(C$40:C$42)</f>
        <v>#DIV/0!</v>
      </c>
      <c r="D16" s="85" t="e">
        <f t="shared" si="8"/>
        <v>#DIV/0!</v>
      </c>
      <c r="E16" s="85" t="e">
        <f t="shared" si="8"/>
        <v>#DIV/0!</v>
      </c>
      <c r="F16" s="85" t="e">
        <f t="shared" si="8"/>
        <v>#DIV/0!</v>
      </c>
      <c r="G16" s="85" t="e">
        <f t="shared" si="8"/>
        <v>#DIV/0!</v>
      </c>
      <c r="H16" s="85" t="e">
        <f t="shared" si="8"/>
        <v>#DIV/0!</v>
      </c>
      <c r="I16" s="85" t="e">
        <f t="shared" si="8"/>
        <v>#DIV/0!</v>
      </c>
    </row>
    <row r="17" spans="1:26" x14ac:dyDescent="0.25">
      <c r="B17" s="10" t="s">
        <v>109</v>
      </c>
      <c r="C17" s="85" t="e">
        <f t="shared" ref="C17:I17" si="9">C41/SUM(C$40:C$42)</f>
        <v>#DIV/0!</v>
      </c>
      <c r="D17" s="85" t="e">
        <f t="shared" si="9"/>
        <v>#DIV/0!</v>
      </c>
      <c r="E17" s="85" t="e">
        <f t="shared" si="9"/>
        <v>#DIV/0!</v>
      </c>
      <c r="F17" s="85" t="e">
        <f t="shared" si="9"/>
        <v>#DIV/0!</v>
      </c>
      <c r="G17" s="85" t="e">
        <f t="shared" si="9"/>
        <v>#DIV/0!</v>
      </c>
      <c r="H17" s="85" t="e">
        <f t="shared" si="9"/>
        <v>#DIV/0!</v>
      </c>
      <c r="I17" s="85" t="e">
        <f t="shared" si="9"/>
        <v>#DIV/0!</v>
      </c>
    </row>
    <row r="18" spans="1:26" x14ac:dyDescent="0.25">
      <c r="B18" s="10" t="s">
        <v>110</v>
      </c>
      <c r="C18" s="85" t="e">
        <f t="shared" ref="C18:I18" si="10">C42/SUM(C$40:C$42)</f>
        <v>#DIV/0!</v>
      </c>
      <c r="D18" s="85" t="e">
        <f t="shared" si="10"/>
        <v>#DIV/0!</v>
      </c>
      <c r="E18" s="85" t="e">
        <f t="shared" si="10"/>
        <v>#DIV/0!</v>
      </c>
      <c r="F18" s="85" t="e">
        <f t="shared" si="10"/>
        <v>#DIV/0!</v>
      </c>
      <c r="G18" s="85" t="e">
        <f t="shared" si="10"/>
        <v>#DIV/0!</v>
      </c>
      <c r="H18" s="85" t="e">
        <f t="shared" si="10"/>
        <v>#DIV/0!</v>
      </c>
      <c r="I18" s="85" t="e">
        <f t="shared" si="10"/>
        <v>#DIV/0!</v>
      </c>
    </row>
    <row r="19" spans="1:26" x14ac:dyDescent="0.25">
      <c r="C19" s="78"/>
      <c r="D19" s="78"/>
      <c r="E19" s="78"/>
      <c r="F19" s="78"/>
      <c r="G19" s="78"/>
      <c r="H19" s="78"/>
      <c r="I19" s="78"/>
    </row>
    <row r="20" spans="1:26" x14ac:dyDescent="0.25">
      <c r="A20" s="10"/>
      <c r="B20" s="10"/>
      <c r="C20" s="78"/>
      <c r="D20" s="78"/>
      <c r="E20" s="78"/>
      <c r="F20" s="78"/>
      <c r="G20" s="78"/>
      <c r="H20" s="78"/>
      <c r="I20" s="78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"/>
      <c r="B21" s="10" t="s">
        <v>130</v>
      </c>
      <c r="C21" s="78"/>
      <c r="D21" s="78"/>
      <c r="E21" s="78"/>
      <c r="F21" s="78"/>
      <c r="G21" s="78"/>
      <c r="H21" s="78"/>
      <c r="I21" s="7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B22" s="10" t="s">
        <v>111</v>
      </c>
      <c r="C22" s="85" t="e">
        <f t="shared" ref="C22:I22" si="11">C46/SUM(C$46:C$48)</f>
        <v>#DIV/0!</v>
      </c>
      <c r="D22" s="85" t="e">
        <f t="shared" si="11"/>
        <v>#DIV/0!</v>
      </c>
      <c r="E22" s="85" t="e">
        <f t="shared" si="11"/>
        <v>#DIV/0!</v>
      </c>
      <c r="F22" s="85" t="e">
        <f t="shared" si="11"/>
        <v>#DIV/0!</v>
      </c>
      <c r="G22" s="85" t="e">
        <f t="shared" si="11"/>
        <v>#DIV/0!</v>
      </c>
      <c r="H22" s="85" t="e">
        <f t="shared" si="11"/>
        <v>#DIV/0!</v>
      </c>
      <c r="I22" s="85" t="e">
        <f t="shared" si="11"/>
        <v>#DIV/0!</v>
      </c>
    </row>
    <row r="23" spans="1:26" ht="15.75" customHeight="1" x14ac:dyDescent="0.25">
      <c r="B23" s="10" t="s">
        <v>112</v>
      </c>
      <c r="C23" s="85" t="e">
        <f t="shared" ref="C23:I23" si="12">C47/SUM(C$46:C$48)</f>
        <v>#DIV/0!</v>
      </c>
      <c r="D23" s="85" t="e">
        <f t="shared" si="12"/>
        <v>#DIV/0!</v>
      </c>
      <c r="E23" s="85" t="e">
        <f t="shared" si="12"/>
        <v>#DIV/0!</v>
      </c>
      <c r="F23" s="85" t="e">
        <f t="shared" si="12"/>
        <v>#DIV/0!</v>
      </c>
      <c r="G23" s="85" t="e">
        <f t="shared" si="12"/>
        <v>#DIV/0!</v>
      </c>
      <c r="H23" s="85" t="e">
        <f t="shared" si="12"/>
        <v>#DIV/0!</v>
      </c>
      <c r="I23" s="85" t="e">
        <f t="shared" si="12"/>
        <v>#DIV/0!</v>
      </c>
    </row>
    <row r="24" spans="1:26" ht="15.75" customHeight="1" x14ac:dyDescent="0.25">
      <c r="B24" s="10" t="s">
        <v>113</v>
      </c>
      <c r="C24" s="85" t="e">
        <f t="shared" ref="C24:I24" si="13">C48/SUM(C$46:C$48)</f>
        <v>#DIV/0!</v>
      </c>
      <c r="D24" s="85" t="e">
        <f t="shared" si="13"/>
        <v>#DIV/0!</v>
      </c>
      <c r="E24" s="85" t="e">
        <f t="shared" si="13"/>
        <v>#DIV/0!</v>
      </c>
      <c r="F24" s="85" t="e">
        <f t="shared" si="13"/>
        <v>#DIV/0!</v>
      </c>
      <c r="G24" s="85" t="e">
        <f t="shared" si="13"/>
        <v>#DIV/0!</v>
      </c>
      <c r="H24" s="85" t="e">
        <f t="shared" si="13"/>
        <v>#DIV/0!</v>
      </c>
      <c r="I24" s="85" t="e">
        <f t="shared" si="13"/>
        <v>#DIV/0!</v>
      </c>
    </row>
    <row r="25" spans="1:26" ht="15.75" customHeight="1" x14ac:dyDescent="0.25">
      <c r="B25" s="10"/>
    </row>
    <row r="26" spans="1:26" ht="15.75" customHeight="1" x14ac:dyDescent="0.25">
      <c r="B26" s="86" t="s">
        <v>131</v>
      </c>
      <c r="C26" s="87"/>
      <c r="D26" s="87"/>
      <c r="E26" s="87"/>
      <c r="F26" s="87"/>
      <c r="G26" s="87"/>
      <c r="H26" s="87"/>
      <c r="I26" s="88"/>
    </row>
    <row r="27" spans="1:26" ht="15.75" customHeight="1" x14ac:dyDescent="0.25">
      <c r="B27" s="89" t="s">
        <v>127</v>
      </c>
      <c r="C27" s="10"/>
      <c r="D27" s="10"/>
      <c r="E27" s="10"/>
      <c r="F27" s="10"/>
      <c r="G27" s="10"/>
      <c r="H27" s="10"/>
      <c r="I27" s="90"/>
    </row>
    <row r="28" spans="1:26" ht="15.75" customHeight="1" x14ac:dyDescent="0.25">
      <c r="B28" s="89" t="s">
        <v>128</v>
      </c>
      <c r="C28" s="73">
        <f>SUM('BASE _DADOS_MAPA'!S3:S41)</f>
        <v>0</v>
      </c>
      <c r="D28" s="73">
        <f>SUM('BASE _DADOS_MAPA'!S45:S82)</f>
        <v>0</v>
      </c>
      <c r="E28" s="73">
        <f>SUM('BASE _DADOS_MAPA'!S85:S122)</f>
        <v>0</v>
      </c>
      <c r="F28" s="73">
        <f>SUM('BASE _DADOS_MAPA'!S125:S162)</f>
        <v>0</v>
      </c>
      <c r="G28" s="73">
        <f>SUM('BASE _DADOS_MAPA'!S165:S202)</f>
        <v>0</v>
      </c>
      <c r="H28" s="73">
        <f>SUM('BASE _DADOS_MAPA'!S205:S244)</f>
        <v>0</v>
      </c>
      <c r="I28" s="91">
        <f>SUM('BASE _DADOS_MAPA'!S247:S282)</f>
        <v>0</v>
      </c>
    </row>
    <row r="29" spans="1:26" ht="15.75" customHeight="1" x14ac:dyDescent="0.25">
      <c r="B29" s="89" t="s">
        <v>129</v>
      </c>
      <c r="C29" s="73">
        <f>SUM('BASE _DADOS_MAPA'!T3:T41)</f>
        <v>0</v>
      </c>
      <c r="D29" s="73">
        <f>SUM('BASE _DADOS_MAPA'!T45:T82)</f>
        <v>0</v>
      </c>
      <c r="E29" s="73">
        <f>SUM('BASE _DADOS_MAPA'!T85:T122)</f>
        <v>0</v>
      </c>
      <c r="F29" s="73">
        <f>SUM('BASE _DADOS_MAPA'!T125:T162)</f>
        <v>0</v>
      </c>
      <c r="G29" s="73">
        <f>SUM('BASE _DADOS_MAPA'!T165:T202)</f>
        <v>0</v>
      </c>
      <c r="H29" s="73">
        <f>SUM('BASE _DADOS_MAPA'!T205:T244)</f>
        <v>0</v>
      </c>
      <c r="I29" s="91">
        <f>SUM('BASE _DADOS_MAPA'!T247:T282)</f>
        <v>0</v>
      </c>
    </row>
    <row r="30" spans="1:26" ht="15.75" customHeight="1" x14ac:dyDescent="0.25">
      <c r="B30" s="89"/>
      <c r="C30" s="78"/>
      <c r="D30" s="78"/>
      <c r="E30" s="78"/>
      <c r="F30" s="78"/>
      <c r="G30" s="78"/>
      <c r="H30" s="78"/>
      <c r="I30" s="90"/>
    </row>
    <row r="31" spans="1:26" ht="15.75" customHeight="1" x14ac:dyDescent="0.25">
      <c r="B31" s="89"/>
      <c r="C31" s="78"/>
      <c r="D31" s="78"/>
      <c r="E31" s="78"/>
      <c r="F31" s="78"/>
      <c r="G31" s="78"/>
      <c r="H31" s="78"/>
      <c r="I31" s="90"/>
    </row>
    <row r="32" spans="1:26" ht="15.75" customHeight="1" x14ac:dyDescent="0.25">
      <c r="B32" s="89" t="s">
        <v>102</v>
      </c>
      <c r="C32" s="73">
        <f>SUM('BASE _DADOS_MAPA'!U3:U41)</f>
        <v>0</v>
      </c>
      <c r="D32" s="73">
        <f>SUM('BASE _DADOS_MAPA'!U45:U82)</f>
        <v>0</v>
      </c>
      <c r="E32" s="73">
        <f>SUM('BASE _DADOS_MAPA'!U85:U122)</f>
        <v>0</v>
      </c>
      <c r="F32" s="73">
        <f>SUM('BASE _DADOS_MAPA'!U125:U162)</f>
        <v>0</v>
      </c>
      <c r="G32" s="73">
        <f>SUM('BASE _DADOS_MAPA'!U165:U202)</f>
        <v>0</v>
      </c>
      <c r="H32" s="73">
        <f>SUM('BASE _DADOS_MAPA'!U205:U244)</f>
        <v>0</v>
      </c>
      <c r="I32" s="91">
        <f>SUM('BASE _DADOS_MAPA'!U247:U282)</f>
        <v>0</v>
      </c>
    </row>
    <row r="33" spans="2:9" ht="15.75" customHeight="1" x14ac:dyDescent="0.25">
      <c r="B33" s="89" t="s">
        <v>103</v>
      </c>
      <c r="C33" s="73">
        <f>SUM('BASE _DADOS_MAPA'!V3:V41)</f>
        <v>0</v>
      </c>
      <c r="D33" s="73">
        <f>SUM('BASE _DADOS_MAPA'!V45:V82)</f>
        <v>0</v>
      </c>
      <c r="E33" s="73">
        <f>SUM('BASE _DADOS_MAPA'!V85:V122)</f>
        <v>0</v>
      </c>
      <c r="F33" s="73">
        <f>SUM('BASE _DADOS_MAPA'!V125:V162)</f>
        <v>0</v>
      </c>
      <c r="G33" s="73">
        <f>SUM('BASE _DADOS_MAPA'!V165:V202)</f>
        <v>0</v>
      </c>
      <c r="H33" s="73">
        <f>SUM('BASE _DADOS_MAPA'!V205:V244)</f>
        <v>0</v>
      </c>
      <c r="I33" s="91">
        <f>SUM('BASE _DADOS_MAPA'!V247:V282)</f>
        <v>0</v>
      </c>
    </row>
    <row r="34" spans="2:9" ht="15.75" customHeight="1" x14ac:dyDescent="0.25">
      <c r="B34" s="89" t="s">
        <v>104</v>
      </c>
      <c r="C34" s="73">
        <f>SUM('BASE _DADOS_MAPA'!W3:W41)</f>
        <v>0</v>
      </c>
      <c r="D34" s="73">
        <f>SUM('BASE _DADOS_MAPA'!W45:W82)</f>
        <v>0</v>
      </c>
      <c r="E34" s="73">
        <f>SUM('BASE _DADOS_MAPA'!W85:W122)</f>
        <v>0</v>
      </c>
      <c r="F34" s="73">
        <f>SUM('BASE _DADOS_MAPA'!W125:W162)</f>
        <v>0</v>
      </c>
      <c r="G34" s="73">
        <f>SUM('BASE _DADOS_MAPA'!W165:W202)</f>
        <v>0</v>
      </c>
      <c r="H34" s="73">
        <f>SUM('BASE _DADOS_MAPA'!W205:W244)</f>
        <v>0</v>
      </c>
      <c r="I34" s="91">
        <f>SUM('BASE _DADOS_MAPA'!W247:W282)</f>
        <v>0</v>
      </c>
    </row>
    <row r="35" spans="2:9" ht="15.75" customHeight="1" x14ac:dyDescent="0.25">
      <c r="B35" s="89" t="s">
        <v>105</v>
      </c>
      <c r="C35" s="73">
        <f>SUM('BASE _DADOS_MAPA'!X3:X41)</f>
        <v>0</v>
      </c>
      <c r="D35" s="73">
        <f>SUM('BASE _DADOS_MAPA'!X45:X82)</f>
        <v>0</v>
      </c>
      <c r="E35" s="73">
        <f>SUM('BASE _DADOS_MAPA'!X85:X122)</f>
        <v>0</v>
      </c>
      <c r="F35" s="73">
        <f>SUM('BASE _DADOS_MAPA'!X125:X162)</f>
        <v>0</v>
      </c>
      <c r="G35" s="73">
        <f>SUM('BASE _DADOS_MAPA'!X165:X202)</f>
        <v>0</v>
      </c>
      <c r="H35" s="73">
        <f>SUM('BASE _DADOS_MAPA'!X205:X244)</f>
        <v>0</v>
      </c>
      <c r="I35" s="91">
        <f>SUM('BASE _DADOS_MAPA'!X247:X282)</f>
        <v>0</v>
      </c>
    </row>
    <row r="36" spans="2:9" ht="15.75" customHeight="1" x14ac:dyDescent="0.25">
      <c r="B36" s="89" t="s">
        <v>106</v>
      </c>
      <c r="C36" s="73">
        <f>SUM('BASE _DADOS_MAPA'!Y3:Y41)</f>
        <v>0</v>
      </c>
      <c r="D36" s="73">
        <f>SUM('BASE _DADOS_MAPA'!Y45:Y82)</f>
        <v>0</v>
      </c>
      <c r="E36" s="73">
        <f>SUM('BASE _DADOS_MAPA'!Y85:Y122)</f>
        <v>0</v>
      </c>
      <c r="F36" s="73">
        <f>SUM('BASE _DADOS_MAPA'!Y125:Y162)</f>
        <v>0</v>
      </c>
      <c r="G36" s="73">
        <f>SUM('BASE _DADOS_MAPA'!Y165:Y202)</f>
        <v>0</v>
      </c>
      <c r="H36" s="73">
        <f>SUM('BASE _DADOS_MAPA'!Y205:Y244)</f>
        <v>0</v>
      </c>
      <c r="I36" s="91">
        <f>SUM('BASE _DADOS_MAPA'!Y247:Y282)</f>
        <v>0</v>
      </c>
    </row>
    <row r="37" spans="2:9" ht="15.75" customHeight="1" x14ac:dyDescent="0.25">
      <c r="B37" s="89" t="s">
        <v>107</v>
      </c>
      <c r="C37" s="73">
        <f>SUM('BASE _DADOS_MAPA'!Z3:Z41)</f>
        <v>0</v>
      </c>
      <c r="D37" s="73">
        <f>SUM('BASE _DADOS_MAPA'!Z45:Z82)</f>
        <v>0</v>
      </c>
      <c r="E37" s="73">
        <f>SUM('BASE _DADOS_MAPA'!Z85:Z122)</f>
        <v>0</v>
      </c>
      <c r="F37" s="73">
        <f>SUM('BASE _DADOS_MAPA'!Z125:Z162)</f>
        <v>0</v>
      </c>
      <c r="G37" s="73">
        <f>SUM('BASE _DADOS_MAPA'!Z165:Z202)</f>
        <v>0</v>
      </c>
      <c r="H37" s="73">
        <f>SUM('BASE _DADOS_MAPA'!Z205:Z244)</f>
        <v>0</v>
      </c>
      <c r="I37" s="91">
        <f>SUM('BASE _DADOS_MAPA'!Z247:Z282)</f>
        <v>0</v>
      </c>
    </row>
    <row r="38" spans="2:9" ht="15.75" customHeight="1" x14ac:dyDescent="0.25">
      <c r="B38" s="89"/>
      <c r="C38" s="78"/>
      <c r="D38" s="78"/>
      <c r="E38" s="78"/>
      <c r="F38" s="78"/>
      <c r="G38" s="78"/>
      <c r="H38" s="78"/>
      <c r="I38" s="90"/>
    </row>
    <row r="39" spans="2:9" ht="15.75" customHeight="1" x14ac:dyDescent="0.25">
      <c r="B39" s="89"/>
      <c r="C39" s="78"/>
      <c r="D39" s="78"/>
      <c r="E39" s="78"/>
      <c r="F39" s="78"/>
      <c r="G39" s="78"/>
      <c r="H39" s="78"/>
      <c r="I39" s="90"/>
    </row>
    <row r="40" spans="2:9" ht="15.75" customHeight="1" x14ac:dyDescent="0.25">
      <c r="B40" s="89" t="s">
        <v>108</v>
      </c>
      <c r="C40" s="73">
        <f>SUM('BASE _DADOS_MAPA'!$AA$3:$AA$41)</f>
        <v>0</v>
      </c>
      <c r="D40" s="73">
        <f>SUM('BASE _DADOS_MAPA'!AA45:AA82)</f>
        <v>0</v>
      </c>
      <c r="E40" s="73">
        <f>SUM('BASE _DADOS_MAPA'!AA85:AA122)</f>
        <v>0</v>
      </c>
      <c r="F40" s="73">
        <f>SUM('BASE _DADOS_MAPA'!AA125:AA162)</f>
        <v>0</v>
      </c>
      <c r="G40" s="73">
        <f>SUM('BASE _DADOS_MAPA'!AA165:AA202)</f>
        <v>0</v>
      </c>
      <c r="H40" s="73">
        <f>SUM('BASE _DADOS_MAPA'!AA205:AA244)</f>
        <v>0</v>
      </c>
      <c r="I40" s="91">
        <f>SUM('BASE _DADOS_MAPA'!AA247:AA282)</f>
        <v>0</v>
      </c>
    </row>
    <row r="41" spans="2:9" ht="15.75" customHeight="1" x14ac:dyDescent="0.25">
      <c r="B41" s="89" t="s">
        <v>109</v>
      </c>
      <c r="C41" s="73">
        <f>SUM('BASE _DADOS_MAPA'!AB3:AB41)</f>
        <v>0</v>
      </c>
      <c r="D41" s="73">
        <f>SUM('BASE _DADOS_MAPA'!AB45:AB82)</f>
        <v>0</v>
      </c>
      <c r="E41" s="73">
        <f>SUM('BASE _DADOS_MAPA'!AB85:AB122)</f>
        <v>0</v>
      </c>
      <c r="F41" s="73">
        <f>SUM('BASE _DADOS_MAPA'!AB125:AB162)</f>
        <v>0</v>
      </c>
      <c r="G41" s="73">
        <f>SUM('BASE _DADOS_MAPA'!AB165:AB202)</f>
        <v>0</v>
      </c>
      <c r="H41" s="73">
        <f>SUM('BASE _DADOS_MAPA'!AB205:AB244)</f>
        <v>0</v>
      </c>
      <c r="I41" s="91">
        <f>SUM('BASE _DADOS_MAPA'!AB247:AB282)</f>
        <v>0</v>
      </c>
    </row>
    <row r="42" spans="2:9" ht="15.75" customHeight="1" x14ac:dyDescent="0.25">
      <c r="B42" s="89" t="s">
        <v>110</v>
      </c>
      <c r="C42" s="73">
        <f>SUM('BASE _DADOS_MAPA'!AC3:AC41)</f>
        <v>0</v>
      </c>
      <c r="D42" s="73">
        <f>SUM('BASE _DADOS_MAPA'!AC45:AC82)</f>
        <v>0</v>
      </c>
      <c r="E42" s="73">
        <f>SUM('BASE _DADOS_MAPA'!AC85:AC122)</f>
        <v>0</v>
      </c>
      <c r="F42" s="73">
        <f>SUM('BASE _DADOS_MAPA'!AC125:AC162)</f>
        <v>0</v>
      </c>
      <c r="G42" s="73">
        <f>SUM('BASE _DADOS_MAPA'!AC165:AC202)</f>
        <v>0</v>
      </c>
      <c r="H42" s="73">
        <f>SUM('BASE _DADOS_MAPA'!AC205:AC244)</f>
        <v>0</v>
      </c>
      <c r="I42" s="91">
        <f>SUM('BASE _DADOS_MAPA'!AC247:AC282)</f>
        <v>0</v>
      </c>
    </row>
    <row r="43" spans="2:9" ht="15.75" customHeight="1" x14ac:dyDescent="0.25">
      <c r="B43" s="89"/>
      <c r="C43" s="78"/>
      <c r="D43" s="78"/>
      <c r="E43" s="78"/>
      <c r="F43" s="78"/>
      <c r="G43" s="78"/>
      <c r="H43" s="78"/>
      <c r="I43" s="90"/>
    </row>
    <row r="44" spans="2:9" ht="15.75" customHeight="1" x14ac:dyDescent="0.25">
      <c r="B44" s="89"/>
      <c r="C44" s="78"/>
      <c r="D44" s="78"/>
      <c r="E44" s="78"/>
      <c r="F44" s="78"/>
      <c r="G44" s="78"/>
      <c r="H44" s="78"/>
      <c r="I44" s="90"/>
    </row>
    <row r="45" spans="2:9" ht="15.75" customHeight="1" x14ac:dyDescent="0.25">
      <c r="B45" s="89" t="s">
        <v>130</v>
      </c>
      <c r="C45" s="78"/>
      <c r="D45" s="78"/>
      <c r="E45" s="78"/>
      <c r="F45" s="78"/>
      <c r="G45" s="78"/>
      <c r="H45" s="78"/>
      <c r="I45" s="90"/>
    </row>
    <row r="46" spans="2:9" ht="15.75" customHeight="1" x14ac:dyDescent="0.25">
      <c r="B46" s="89" t="s">
        <v>111</v>
      </c>
      <c r="C46" s="73">
        <f>SUM('BASE _DADOS_MAPA'!AD3:AD41)</f>
        <v>0</v>
      </c>
      <c r="D46" s="73">
        <f>SUM('BASE _DADOS_MAPA'!AD45:AD82)</f>
        <v>0</v>
      </c>
      <c r="E46" s="73">
        <f>SUM('BASE _DADOS_MAPA'!AD85:AD122)</f>
        <v>0</v>
      </c>
      <c r="F46" s="73">
        <f>SUM('BASE _DADOS_MAPA'!AD125:AD162)</f>
        <v>0</v>
      </c>
      <c r="G46" s="73">
        <f>SUM('BASE _DADOS_MAPA'!AD165:AD202)</f>
        <v>0</v>
      </c>
      <c r="H46" s="73">
        <f>SUM('BASE _DADOS_MAPA'!AD205:AD244)</f>
        <v>0</v>
      </c>
      <c r="I46" s="91">
        <f>SUM('BASE _DADOS_MAPA'!AD247:AD282)</f>
        <v>0</v>
      </c>
    </row>
    <row r="47" spans="2:9" ht="15.75" customHeight="1" x14ac:dyDescent="0.25">
      <c r="B47" s="89" t="s">
        <v>112</v>
      </c>
      <c r="C47" s="73">
        <f>SUM('BASE _DADOS_MAPA'!AE3:AE41)</f>
        <v>0</v>
      </c>
      <c r="D47" s="73">
        <f>SUM('BASE _DADOS_MAPA'!AE45:AE82)</f>
        <v>0</v>
      </c>
      <c r="E47" s="73">
        <f>SUM('BASE _DADOS_MAPA'!AE85:AE122)</f>
        <v>0</v>
      </c>
      <c r="F47" s="73">
        <f>SUM('BASE _DADOS_MAPA'!AE125:AE162)</f>
        <v>0</v>
      </c>
      <c r="G47" s="73">
        <f>SUM('BASE _DADOS_MAPA'!AE165:AE202)</f>
        <v>0</v>
      </c>
      <c r="H47" s="73">
        <f>SUM('BASE _DADOS_MAPA'!AE205:AE244)</f>
        <v>0</v>
      </c>
      <c r="I47" s="91">
        <f>SUM('BASE _DADOS_MAPA'!AE247:AE282)</f>
        <v>0</v>
      </c>
    </row>
    <row r="48" spans="2:9" ht="15.75" customHeight="1" x14ac:dyDescent="0.25">
      <c r="B48" s="92" t="s">
        <v>113</v>
      </c>
      <c r="C48" s="93">
        <f>SUM('BASE _DADOS_MAPA'!AF3:AF41)</f>
        <v>0</v>
      </c>
      <c r="D48" s="93">
        <f>SUM('BASE _DADOS_MAPA'!AF45:AF82)</f>
        <v>0</v>
      </c>
      <c r="E48" s="93">
        <f>SUM('BASE _DADOS_MAPA'!AF85:AF122)</f>
        <v>0</v>
      </c>
      <c r="F48" s="93">
        <f>SUM('BASE _DADOS_MAPA'!AF125:AF162)</f>
        <v>0</v>
      </c>
      <c r="G48" s="93">
        <f>SUM('BASE _DADOS_MAPA'!AF165:AF202)</f>
        <v>0</v>
      </c>
      <c r="H48" s="93">
        <f>SUM('BASE _DADOS_MAPA'!AF205:AF244)</f>
        <v>0</v>
      </c>
      <c r="I48" s="94">
        <f>SUM('BASE _DADOS_MAPA'!AF247:AF282)</f>
        <v>0</v>
      </c>
    </row>
    <row r="49" spans="2:8" ht="15.75" customHeight="1" x14ac:dyDescent="0.25">
      <c r="B49" s="10"/>
      <c r="C49" s="10"/>
      <c r="D49" s="10"/>
      <c r="E49" s="84"/>
      <c r="F49" s="10"/>
      <c r="G49" s="10"/>
      <c r="H49" s="10"/>
    </row>
    <row r="50" spans="2:8" ht="15.75" customHeight="1" x14ac:dyDescent="0.25">
      <c r="B50" s="10"/>
      <c r="C50" s="10"/>
      <c r="D50" s="10"/>
      <c r="E50" s="10"/>
      <c r="F50" s="10"/>
      <c r="G50" s="10"/>
      <c r="H50" s="10"/>
    </row>
    <row r="51" spans="2:8" ht="15.75" customHeight="1" x14ac:dyDescent="0.25">
      <c r="B51" s="10"/>
      <c r="C51" s="10"/>
      <c r="D51" s="10"/>
      <c r="E51" s="10"/>
      <c r="F51" s="10"/>
      <c r="G51" s="10"/>
      <c r="H51" s="10"/>
    </row>
    <row r="52" spans="2:8" ht="15.75" customHeight="1" x14ac:dyDescent="0.25">
      <c r="B52" s="10"/>
      <c r="C52" s="10"/>
      <c r="D52" s="10"/>
      <c r="E52" s="10"/>
      <c r="F52" s="10"/>
      <c r="G52" s="10"/>
      <c r="H52" s="10"/>
    </row>
    <row r="53" spans="2:8" ht="15.75" customHeight="1" x14ac:dyDescent="0.25">
      <c r="B53" s="10"/>
      <c r="C53" s="10"/>
      <c r="D53" s="10"/>
      <c r="E53" s="10"/>
      <c r="F53" s="10"/>
      <c r="G53" s="10"/>
      <c r="H53" s="10"/>
    </row>
    <row r="54" spans="2:8" ht="15.75" customHeight="1" x14ac:dyDescent="0.25">
      <c r="B54" s="10"/>
      <c r="C54" s="10"/>
      <c r="D54" s="10"/>
      <c r="E54" s="10"/>
      <c r="F54" s="10"/>
      <c r="G54" s="10"/>
      <c r="H54" s="10"/>
    </row>
    <row r="55" spans="2:8" ht="15.75" customHeight="1" x14ac:dyDescent="0.25">
      <c r="B55" s="10"/>
      <c r="C55" s="10"/>
      <c r="D55" s="10"/>
      <c r="E55" s="10"/>
      <c r="F55" s="10"/>
      <c r="G55" s="10"/>
      <c r="H55" s="10"/>
    </row>
    <row r="56" spans="2:8" ht="15.75" customHeight="1" x14ac:dyDescent="0.25">
      <c r="B56" s="10"/>
      <c r="C56" s="10"/>
      <c r="D56" s="10"/>
      <c r="E56" s="10"/>
      <c r="F56" s="10"/>
      <c r="G56" s="10"/>
      <c r="H56" s="10"/>
    </row>
    <row r="57" spans="2:8" ht="15.75" customHeight="1" x14ac:dyDescent="0.25">
      <c r="B57" s="10"/>
      <c r="C57" s="10"/>
      <c r="D57" s="10"/>
      <c r="E57" s="10"/>
      <c r="F57" s="10"/>
      <c r="G57" s="10"/>
      <c r="H57" s="10"/>
    </row>
    <row r="58" spans="2:8" ht="15.75" customHeight="1" x14ac:dyDescent="0.25">
      <c r="B58" s="10"/>
      <c r="C58" s="10"/>
      <c r="D58" s="10"/>
      <c r="E58" s="10"/>
      <c r="F58" s="10"/>
      <c r="G58" s="10"/>
      <c r="H58" s="10"/>
    </row>
    <row r="59" spans="2:8" ht="15.75" customHeight="1" x14ac:dyDescent="0.25">
      <c r="B59" s="10"/>
      <c r="C59" s="10"/>
      <c r="D59" s="10"/>
      <c r="E59" s="10"/>
      <c r="F59" s="10"/>
      <c r="G59" s="10"/>
      <c r="H59" s="10"/>
    </row>
    <row r="60" spans="2:8" ht="15.75" customHeight="1" x14ac:dyDescent="0.25">
      <c r="B60" s="10"/>
      <c r="C60" s="10"/>
      <c r="D60" s="10"/>
      <c r="E60" s="10"/>
      <c r="F60" s="10"/>
      <c r="G60" s="10"/>
      <c r="H60" s="10"/>
    </row>
    <row r="61" spans="2:8" ht="15.75" customHeight="1" x14ac:dyDescent="0.25">
      <c r="B61" s="10"/>
      <c r="C61" s="10"/>
      <c r="D61" s="10"/>
      <c r="E61" s="10"/>
      <c r="F61" s="10"/>
      <c r="G61" s="10"/>
      <c r="H61" s="10"/>
    </row>
    <row r="62" spans="2:8" ht="15.75" customHeight="1" x14ac:dyDescent="0.25">
      <c r="B62" s="10"/>
      <c r="C62" s="10"/>
      <c r="D62" s="10"/>
      <c r="E62" s="10"/>
      <c r="F62" s="10"/>
      <c r="G62" s="10"/>
      <c r="H62" s="10"/>
    </row>
    <row r="63" spans="2:8" ht="15.75" customHeight="1" x14ac:dyDescent="0.25">
      <c r="B63" s="10"/>
      <c r="C63" s="10"/>
      <c r="D63" s="10"/>
      <c r="E63" s="10"/>
      <c r="F63" s="10"/>
      <c r="G63" s="10"/>
      <c r="H63" s="10"/>
    </row>
    <row r="64" spans="2:8" ht="15.75" customHeight="1" x14ac:dyDescent="0.25">
      <c r="B64" s="10"/>
      <c r="C64" s="10"/>
      <c r="D64" s="10"/>
      <c r="E64" s="10"/>
      <c r="F64" s="10"/>
      <c r="G64" s="10"/>
      <c r="H64" s="10"/>
    </row>
    <row r="65" spans="2:8" ht="15.75" customHeight="1" x14ac:dyDescent="0.25">
      <c r="B65" s="10"/>
      <c r="C65" s="10"/>
      <c r="D65" s="10"/>
      <c r="E65" s="10"/>
      <c r="F65" s="10"/>
      <c r="G65" s="10"/>
      <c r="H65" s="10"/>
    </row>
    <row r="66" spans="2:8" ht="15.75" customHeight="1" x14ac:dyDescent="0.25">
      <c r="B66" s="10"/>
      <c r="C66" s="10"/>
      <c r="D66" s="10"/>
      <c r="E66" s="10"/>
      <c r="F66" s="10"/>
      <c r="G66" s="10"/>
      <c r="H66" s="10"/>
    </row>
    <row r="67" spans="2:8" ht="15.75" customHeight="1" x14ac:dyDescent="0.25"/>
    <row r="68" spans="2:8" ht="15.75" customHeight="1" x14ac:dyDescent="0.25"/>
    <row r="69" spans="2:8" ht="15.75" customHeight="1" x14ac:dyDescent="0.25"/>
    <row r="70" spans="2:8" ht="15.75" customHeight="1" x14ac:dyDescent="0.25"/>
    <row r="71" spans="2:8" ht="15.75" customHeight="1" x14ac:dyDescent="0.25"/>
    <row r="72" spans="2:8" ht="15.75" customHeight="1" x14ac:dyDescent="0.25"/>
    <row r="73" spans="2:8" ht="15.75" customHeight="1" x14ac:dyDescent="0.25"/>
    <row r="74" spans="2:8" ht="15.75" customHeight="1" x14ac:dyDescent="0.25"/>
    <row r="75" spans="2:8" ht="15.75" customHeight="1" x14ac:dyDescent="0.25"/>
    <row r="76" spans="2:8" ht="15.75" customHeight="1" x14ac:dyDescent="0.25"/>
    <row r="77" spans="2:8" ht="15.75" customHeight="1" x14ac:dyDescent="0.25"/>
    <row r="78" spans="2:8" ht="15.75" customHeight="1" x14ac:dyDescent="0.25"/>
    <row r="79" spans="2:8" ht="15.75" customHeight="1" x14ac:dyDescent="0.25"/>
    <row r="80" spans="2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/>
  </sheetViews>
  <sheetFormatPr defaultColWidth="14.42578125" defaultRowHeight="15" customHeight="1" x14ac:dyDescent="0.25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 x14ac:dyDescent="0.25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 x14ac:dyDescent="0.25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5">
      <c r="A3" s="99" t="s">
        <v>146</v>
      </c>
      <c r="B3" s="99" t="s">
        <v>147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BASE_DADOS!H5*0.375</f>
        <v>1838.8179</v>
      </c>
      <c r="H3" s="100">
        <f t="shared" ref="H3:H15" si="0">G3*F3</f>
        <v>22065.8148</v>
      </c>
      <c r="I3" s="101">
        <v>0.7</v>
      </c>
      <c r="J3" s="100">
        <f t="shared" ref="J3:J15" si="1">H3-(H3*I3)</f>
        <v>6619.7444400000004</v>
      </c>
      <c r="K3" s="102">
        <f>BASE_DADOS!H5</f>
        <v>4903.5144</v>
      </c>
      <c r="L3" s="102">
        <f t="shared" ref="L3:L15" si="2">K3*F3</f>
        <v>58842.1728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5">
      <c r="A4" s="99" t="s">
        <v>146</v>
      </c>
      <c r="B4" s="99" t="s">
        <v>147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BASE_DADOS!H2*0.375</f>
        <v>471.27869999999996</v>
      </c>
      <c r="H4" s="100">
        <f t="shared" si="0"/>
        <v>5655.3444</v>
      </c>
      <c r="I4" s="101">
        <v>0.7</v>
      </c>
      <c r="J4" s="100">
        <f t="shared" si="1"/>
        <v>1696.6033200000002</v>
      </c>
      <c r="K4" s="102">
        <f>BASE_DADOS!H2</f>
        <v>1256.7431999999999</v>
      </c>
      <c r="L4" s="102">
        <f t="shared" si="2"/>
        <v>15080.918399999999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 x14ac:dyDescent="0.25">
      <c r="A5" s="99" t="s">
        <v>146</v>
      </c>
      <c r="B5" s="99" t="s">
        <v>147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BASE_DADOS!H38*0.3</f>
        <v>1117.548</v>
      </c>
      <c r="H5" s="100">
        <f t="shared" si="0"/>
        <v>279387</v>
      </c>
      <c r="I5" s="101">
        <v>0.7</v>
      </c>
      <c r="J5" s="100">
        <f t="shared" si="1"/>
        <v>83816.100000000006</v>
      </c>
      <c r="K5" s="102">
        <f>BASE_DADOS!H$38</f>
        <v>3725.16</v>
      </c>
      <c r="L5" s="102">
        <f t="shared" si="2"/>
        <v>931290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5">
      <c r="A6" s="99" t="s">
        <v>146</v>
      </c>
      <c r="B6" s="99" t="s">
        <v>147</v>
      </c>
      <c r="C6" s="99" t="s">
        <v>154</v>
      </c>
      <c r="D6" s="99" t="s">
        <v>155</v>
      </c>
      <c r="E6" s="99" t="s">
        <v>153</v>
      </c>
      <c r="F6" s="99">
        <v>30</v>
      </c>
      <c r="G6" s="100">
        <f>BASE_DADOS!H38</f>
        <v>3725.16</v>
      </c>
      <c r="H6" s="100">
        <f t="shared" si="0"/>
        <v>111754.79999999999</v>
      </c>
      <c r="I6" s="101">
        <v>0.7</v>
      </c>
      <c r="J6" s="100">
        <f t="shared" si="1"/>
        <v>33526.44</v>
      </c>
      <c r="K6" s="102">
        <f>BASE_DADOS!H$38</f>
        <v>3725.16</v>
      </c>
      <c r="L6" s="102">
        <f t="shared" si="2"/>
        <v>111754.79999999999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5">
      <c r="A7" s="99" t="s">
        <v>156</v>
      </c>
      <c r="B7" s="99" t="s">
        <v>147</v>
      </c>
      <c r="C7" s="99" t="s">
        <v>157</v>
      </c>
      <c r="D7" s="99" t="s">
        <v>158</v>
      </c>
      <c r="E7" s="99" t="s">
        <v>159</v>
      </c>
      <c r="F7" s="99">
        <v>6</v>
      </c>
      <c r="G7" s="100">
        <v>1130.17</v>
      </c>
      <c r="H7" s="100">
        <f t="shared" si="0"/>
        <v>6781.02</v>
      </c>
      <c r="I7" s="101">
        <v>0.85</v>
      </c>
      <c r="J7" s="100">
        <f t="shared" si="1"/>
        <v>1017.1530000000002</v>
      </c>
      <c r="K7" s="102">
        <v>49000</v>
      </c>
      <c r="L7" s="102">
        <f t="shared" si="2"/>
        <v>294000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99" t="s">
        <v>156</v>
      </c>
      <c r="B8" s="99" t="s">
        <v>147</v>
      </c>
      <c r="C8" s="99" t="s">
        <v>160</v>
      </c>
      <c r="D8" s="99" t="s">
        <v>158</v>
      </c>
      <c r="E8" s="99" t="s">
        <v>159</v>
      </c>
      <c r="F8" s="99">
        <v>20</v>
      </c>
      <c r="G8" s="100">
        <v>1130.17</v>
      </c>
      <c r="H8" s="100">
        <f t="shared" si="0"/>
        <v>22603.4</v>
      </c>
      <c r="I8" s="101">
        <v>0.85</v>
      </c>
      <c r="J8" s="100">
        <f t="shared" si="1"/>
        <v>3390.510000000002</v>
      </c>
      <c r="K8" s="102">
        <v>49000</v>
      </c>
      <c r="L8" s="102">
        <f t="shared" si="2"/>
        <v>980000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99" t="s">
        <v>156</v>
      </c>
      <c r="B9" s="99" t="s">
        <v>147</v>
      </c>
      <c r="C9" s="99" t="s">
        <v>161</v>
      </c>
      <c r="D9" s="99" t="s">
        <v>158</v>
      </c>
      <c r="E9" s="99" t="s">
        <v>159</v>
      </c>
      <c r="F9" s="99">
        <v>1</v>
      </c>
      <c r="G9" s="100">
        <v>1130.17</v>
      </c>
      <c r="H9" s="100">
        <f t="shared" si="0"/>
        <v>1130.17</v>
      </c>
      <c r="I9" s="101">
        <v>0.85</v>
      </c>
      <c r="J9" s="100">
        <f t="shared" si="1"/>
        <v>169.52550000000008</v>
      </c>
      <c r="K9" s="102">
        <v>49000</v>
      </c>
      <c r="L9" s="102">
        <f t="shared" si="2"/>
        <v>49000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5">
      <c r="A10" s="99" t="s">
        <v>162</v>
      </c>
      <c r="B10" s="99" t="s">
        <v>147</v>
      </c>
      <c r="C10" s="99" t="s">
        <v>163</v>
      </c>
      <c r="D10" s="99" t="s">
        <v>164</v>
      </c>
      <c r="E10" s="99" t="s">
        <v>165</v>
      </c>
      <c r="F10" s="104">
        <v>300</v>
      </c>
      <c r="G10" s="100">
        <v>20</v>
      </c>
      <c r="H10" s="105">
        <f t="shared" si="0"/>
        <v>6000</v>
      </c>
      <c r="I10" s="101">
        <v>0.25</v>
      </c>
      <c r="J10" s="100">
        <f t="shared" si="1"/>
        <v>4500</v>
      </c>
      <c r="K10" s="102">
        <v>1</v>
      </c>
      <c r="L10" s="102">
        <f t="shared" si="2"/>
        <v>300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5">
      <c r="A11" s="99" t="s">
        <v>166</v>
      </c>
      <c r="B11" s="99" t="s">
        <v>147</v>
      </c>
      <c r="C11" s="99" t="s">
        <v>167</v>
      </c>
      <c r="D11" s="99" t="s">
        <v>168</v>
      </c>
      <c r="E11" s="99"/>
      <c r="F11" s="99">
        <v>10</v>
      </c>
      <c r="G11" s="105">
        <v>262.5</v>
      </c>
      <c r="H11" s="105">
        <f t="shared" si="0"/>
        <v>2625</v>
      </c>
      <c r="I11" s="101">
        <v>0.25</v>
      </c>
      <c r="J11" s="100">
        <f t="shared" si="1"/>
        <v>1968.75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5">
      <c r="A12" s="99" t="s">
        <v>166</v>
      </c>
      <c r="B12" s="99" t="s">
        <v>147</v>
      </c>
      <c r="C12" s="99" t="s">
        <v>169</v>
      </c>
      <c r="D12" s="99" t="s">
        <v>168</v>
      </c>
      <c r="E12" s="99"/>
      <c r="F12" s="99">
        <v>10</v>
      </c>
      <c r="G12" s="100">
        <v>65.63</v>
      </c>
      <c r="H12" s="105">
        <f t="shared" si="0"/>
        <v>656.3</v>
      </c>
      <c r="I12" s="101">
        <v>0.25</v>
      </c>
      <c r="J12" s="100">
        <f t="shared" si="1"/>
        <v>492.22499999999997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106" t="s">
        <v>170</v>
      </c>
      <c r="B13" s="106"/>
      <c r="C13" s="106" t="s">
        <v>171</v>
      </c>
      <c r="D13" s="106" t="s">
        <v>158</v>
      </c>
      <c r="E13" s="106" t="s">
        <v>172</v>
      </c>
      <c r="F13" s="106">
        <v>1</v>
      </c>
      <c r="G13" s="107">
        <v>4000</v>
      </c>
      <c r="H13" s="107">
        <f t="shared" si="0"/>
        <v>4000</v>
      </c>
      <c r="I13" s="108">
        <v>1</v>
      </c>
      <c r="J13" s="109">
        <f t="shared" si="1"/>
        <v>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5">
      <c r="A14" s="106" t="s">
        <v>170</v>
      </c>
      <c r="B14" s="106"/>
      <c r="C14" s="106" t="s">
        <v>173</v>
      </c>
      <c r="D14" s="106" t="s">
        <v>158</v>
      </c>
      <c r="E14" s="106" t="s">
        <v>174</v>
      </c>
      <c r="F14" s="106">
        <v>1</v>
      </c>
      <c r="G14" s="107">
        <v>200000</v>
      </c>
      <c r="H14" s="107">
        <f t="shared" si="0"/>
        <v>200000</v>
      </c>
      <c r="I14" s="108">
        <v>1</v>
      </c>
      <c r="J14" s="109">
        <f t="shared" si="1"/>
        <v>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5">
      <c r="A15" s="106" t="s">
        <v>170</v>
      </c>
      <c r="B15" s="106"/>
      <c r="C15" s="106" t="s">
        <v>173</v>
      </c>
      <c r="D15" s="106" t="s">
        <v>158</v>
      </c>
      <c r="E15" s="106" t="s">
        <v>175</v>
      </c>
      <c r="F15" s="106">
        <v>1</v>
      </c>
      <c r="G15" s="107">
        <v>100000</v>
      </c>
      <c r="H15" s="107">
        <f t="shared" si="0"/>
        <v>100000</v>
      </c>
      <c r="I15" s="108">
        <v>1</v>
      </c>
      <c r="J15" s="109">
        <f t="shared" si="1"/>
        <v>0</v>
      </c>
      <c r="K15" s="102"/>
      <c r="L15" s="102">
        <f t="shared" si="2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5">
      <c r="A16" s="110" t="s">
        <v>176</v>
      </c>
      <c r="B16" s="110"/>
      <c r="C16" s="110"/>
      <c r="D16" s="110"/>
      <c r="E16" s="110"/>
      <c r="F16" s="110"/>
      <c r="G16" s="110"/>
      <c r="H16" s="111">
        <f>SUM(H4:H15)</f>
        <v>740593.0344</v>
      </c>
      <c r="I16" s="112">
        <f>AVERAGE(I3:I15)</f>
        <v>0.7</v>
      </c>
      <c r="J16" s="113">
        <f>SUM(J3:J15)</f>
        <v>137197.05126000001</v>
      </c>
      <c r="K16" s="110"/>
      <c r="L16" s="114">
        <f>SUM(L3:L15)</f>
        <v>2440267.8912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64" t="s">
        <v>177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  <c r="L17" s="115">
        <f>J16/L16</f>
        <v>5.6222126986448795E-2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5">
      <c r="A18" s="10"/>
      <c r="B18" s="116"/>
      <c r="C18" s="10"/>
      <c r="D18" s="116"/>
      <c r="E18" s="116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5">
      <c r="A19" s="165" t="s">
        <v>178</v>
      </c>
      <c r="B19" s="166"/>
      <c r="C19" s="10"/>
      <c r="D19" s="116"/>
      <c r="E19" s="116"/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5">
      <c r="A20" s="118" t="s">
        <v>179</v>
      </c>
      <c r="B20" s="119">
        <f>J16</f>
        <v>137197.05126000001</v>
      </c>
      <c r="C20" s="10"/>
      <c r="D20" s="120"/>
      <c r="E20" s="121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18" t="s">
        <v>180</v>
      </c>
      <c r="B21" s="119">
        <v>0</v>
      </c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18" t="s">
        <v>181</v>
      </c>
      <c r="B22" s="119">
        <v>150000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18" t="s">
        <v>182</v>
      </c>
      <c r="B23" s="119">
        <f>B22/6</f>
        <v>25000</v>
      </c>
      <c r="C23" s="10"/>
      <c r="D23" s="122"/>
      <c r="E23" s="122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23" t="s">
        <v>183</v>
      </c>
      <c r="B24" s="124">
        <f>B20+B21+B23</f>
        <v>162197.05126000001</v>
      </c>
      <c r="C24" s="10"/>
      <c r="D24" s="122"/>
      <c r="E24" s="122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18" t="s">
        <v>184</v>
      </c>
      <c r="B25" s="119">
        <f>B24/6</f>
        <v>27032.841876666669</v>
      </c>
      <c r="C25" s="10"/>
      <c r="D25" s="122"/>
      <c r="E25" s="122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25" t="s">
        <v>185</v>
      </c>
      <c r="B26" s="126">
        <f>B23/B20</f>
        <v>0.18221965975509843</v>
      </c>
      <c r="C26" s="10"/>
      <c r="D26" s="122"/>
      <c r="E26" s="122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16"/>
      <c r="C27" s="10"/>
      <c r="D27" s="122"/>
      <c r="E27" s="122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25" t="s">
        <v>186</v>
      </c>
      <c r="B28" s="127">
        <v>4</v>
      </c>
      <c r="C28" s="10"/>
      <c r="D28" s="122"/>
      <c r="E28" s="122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25" t="s">
        <v>187</v>
      </c>
      <c r="B29" s="127">
        <v>1</v>
      </c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16"/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67" t="s">
        <v>188</v>
      </c>
      <c r="B31" s="168"/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28" t="s">
        <v>189</v>
      </c>
      <c r="B32" s="129">
        <v>0.375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30" t="s">
        <v>190</v>
      </c>
      <c r="B33" s="131">
        <v>0.3</v>
      </c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30" t="s">
        <v>191</v>
      </c>
      <c r="B34" s="131">
        <v>0.3</v>
      </c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30" t="s">
        <v>192</v>
      </c>
      <c r="B35" s="131">
        <v>0.65</v>
      </c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30" t="s">
        <v>193</v>
      </c>
      <c r="B36" s="132" t="s">
        <v>194</v>
      </c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30" t="s">
        <v>195</v>
      </c>
      <c r="B37" s="133" t="s">
        <v>196</v>
      </c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30" t="s">
        <v>197</v>
      </c>
      <c r="B38" s="134">
        <v>0.8</v>
      </c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16"/>
      <c r="C162" s="10"/>
      <c r="D162" s="116"/>
      <c r="E162" s="116"/>
      <c r="F162" s="116"/>
      <c r="G162" s="116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5.75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17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6">
    <mergeCell ref="A31:B31"/>
    <mergeCell ref="A1:J1"/>
    <mergeCell ref="K1:L1"/>
    <mergeCell ref="P4:Y4"/>
    <mergeCell ref="A17:K17"/>
    <mergeCell ref="A19:B19"/>
  </mergeCells>
  <pageMargins left="0.511811024" right="0.511811024" top="0.78740157499999996" bottom="0.78740157499999996" header="0" footer="0"/>
  <pageSetup paperSize="9" scale="8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A40" workbookViewId="0">
      <selection activeCell="C48" sqref="C48"/>
    </sheetView>
  </sheetViews>
  <sheetFormatPr defaultColWidth="14.42578125" defaultRowHeight="15" customHeight="1" x14ac:dyDescent="0.25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13.85546875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 x14ac:dyDescent="0.25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 x14ac:dyDescent="0.25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5">
      <c r="A3" s="99" t="s">
        <v>146</v>
      </c>
      <c r="B3" s="99" t="s">
        <v>126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BASE_DADOS!H234*0.375</f>
        <v>6664.7750999999998</v>
      </c>
      <c r="H3" s="100">
        <f t="shared" ref="H3:H25" si="0">G3*F3</f>
        <v>79977.301200000002</v>
      </c>
      <c r="I3" s="101">
        <v>0.77</v>
      </c>
      <c r="J3" s="100">
        <f t="shared" ref="J3:J25" si="1">H3-(H3*I3)</f>
        <v>18394.779276000001</v>
      </c>
      <c r="K3" s="100"/>
      <c r="L3" s="102">
        <f t="shared" ref="L3:L25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5">
      <c r="A4" s="99" t="s">
        <v>146</v>
      </c>
      <c r="B4" s="99" t="s">
        <v>126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BASE_DADOS!H231*0.375</f>
        <v>1708.6325999999999</v>
      </c>
      <c r="H4" s="100">
        <f t="shared" si="0"/>
        <v>20503.591199999999</v>
      </c>
      <c r="I4" s="101">
        <v>0.8</v>
      </c>
      <c r="J4" s="100">
        <f t="shared" si="1"/>
        <v>4100.7182399999983</v>
      </c>
      <c r="K4" s="100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 x14ac:dyDescent="0.25">
      <c r="A5" s="99" t="s">
        <v>146</v>
      </c>
      <c r="B5" s="99" t="s">
        <v>126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BASE_DADOS!F266</f>
        <v>3513.732</v>
      </c>
      <c r="H5" s="100">
        <f t="shared" si="0"/>
        <v>878433</v>
      </c>
      <c r="I5" s="101">
        <v>0.88</v>
      </c>
      <c r="J5" s="100">
        <f t="shared" si="1"/>
        <v>105411.95999999996</v>
      </c>
      <c r="K5" s="100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99" t="s">
        <v>146</v>
      </c>
      <c r="B6" s="99" t="s">
        <v>126</v>
      </c>
      <c r="C6" s="99" t="s">
        <v>198</v>
      </c>
      <c r="D6" s="99" t="s">
        <v>149</v>
      </c>
      <c r="E6" s="99" t="s">
        <v>199</v>
      </c>
      <c r="F6" s="135">
        <v>4</v>
      </c>
      <c r="G6" s="100">
        <f>BASE_DADOS!J234*0.375</f>
        <v>13329.5502</v>
      </c>
      <c r="H6" s="100">
        <f t="shared" si="0"/>
        <v>53318.200799999999</v>
      </c>
      <c r="I6" s="101">
        <v>0.75</v>
      </c>
      <c r="J6" s="100">
        <f t="shared" si="1"/>
        <v>13329.550199999998</v>
      </c>
      <c r="K6" s="100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5">
      <c r="A7" s="99" t="s">
        <v>156</v>
      </c>
      <c r="B7" s="99" t="s">
        <v>147</v>
      </c>
      <c r="C7" s="99" t="s">
        <v>157</v>
      </c>
      <c r="D7" s="99" t="s">
        <v>158</v>
      </c>
      <c r="E7" s="99" t="s">
        <v>159</v>
      </c>
      <c r="F7" s="99">
        <v>6</v>
      </c>
      <c r="G7" s="100">
        <v>1130.17</v>
      </c>
      <c r="H7" s="100">
        <f t="shared" si="0"/>
        <v>6781.02</v>
      </c>
      <c r="I7" s="101">
        <v>0.85</v>
      </c>
      <c r="J7" s="100">
        <f t="shared" si="1"/>
        <v>1017.1530000000002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99" t="s">
        <v>156</v>
      </c>
      <c r="B8" s="99" t="s">
        <v>147</v>
      </c>
      <c r="C8" s="99" t="s">
        <v>160</v>
      </c>
      <c r="D8" s="99" t="s">
        <v>158</v>
      </c>
      <c r="E8" s="99" t="s">
        <v>159</v>
      </c>
      <c r="F8" s="99">
        <v>10</v>
      </c>
      <c r="G8" s="100">
        <v>1130.17</v>
      </c>
      <c r="H8" s="100">
        <f t="shared" si="0"/>
        <v>11301.7</v>
      </c>
      <c r="I8" s="101">
        <v>0.85</v>
      </c>
      <c r="J8" s="100">
        <f t="shared" si="1"/>
        <v>1695.255000000001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99" t="s">
        <v>156</v>
      </c>
      <c r="B9" s="99" t="s">
        <v>147</v>
      </c>
      <c r="C9" s="99" t="s">
        <v>161</v>
      </c>
      <c r="D9" s="99" t="s">
        <v>158</v>
      </c>
      <c r="E9" s="99" t="s">
        <v>159</v>
      </c>
      <c r="F9" s="99">
        <v>1</v>
      </c>
      <c r="G9" s="100">
        <v>1130.17</v>
      </c>
      <c r="H9" s="100">
        <f t="shared" si="0"/>
        <v>1130.17</v>
      </c>
      <c r="I9" s="101">
        <v>0.85</v>
      </c>
      <c r="J9" s="100">
        <f t="shared" si="1"/>
        <v>169.52550000000008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5">
      <c r="A10" s="99" t="s">
        <v>200</v>
      </c>
      <c r="B10" s="99" t="s">
        <v>126</v>
      </c>
      <c r="C10" s="99" t="s">
        <v>160</v>
      </c>
      <c r="D10" s="99" t="s">
        <v>158</v>
      </c>
      <c r="E10" s="99" t="s">
        <v>159</v>
      </c>
      <c r="F10" s="99">
        <v>1</v>
      </c>
      <c r="G10" s="100">
        <f>29140*0.375</f>
        <v>10927.5</v>
      </c>
      <c r="H10" s="100">
        <f t="shared" si="0"/>
        <v>10927.5</v>
      </c>
      <c r="I10" s="101">
        <v>0.5</v>
      </c>
      <c r="J10" s="100">
        <f t="shared" si="1"/>
        <v>5463.75</v>
      </c>
      <c r="K10" s="102"/>
      <c r="L10" s="102">
        <f t="shared" si="2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5">
      <c r="A11" s="99" t="s">
        <v>201</v>
      </c>
      <c r="B11" s="99" t="s">
        <v>123</v>
      </c>
      <c r="C11" s="99" t="s">
        <v>202</v>
      </c>
      <c r="D11" s="99" t="s">
        <v>149</v>
      </c>
      <c r="E11" s="99" t="s">
        <v>153</v>
      </c>
      <c r="F11" s="99">
        <v>100</v>
      </c>
      <c r="G11" s="100">
        <v>71.25</v>
      </c>
      <c r="H11" s="100">
        <f t="shared" si="0"/>
        <v>7125</v>
      </c>
      <c r="I11" s="101">
        <v>0.3</v>
      </c>
      <c r="J11" s="100">
        <f t="shared" si="1"/>
        <v>4987.5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5">
      <c r="A12" s="99" t="s">
        <v>203</v>
      </c>
      <c r="B12" s="99" t="s">
        <v>125</v>
      </c>
      <c r="C12" s="99" t="s">
        <v>202</v>
      </c>
      <c r="D12" s="99" t="s">
        <v>149</v>
      </c>
      <c r="E12" s="99" t="s">
        <v>153</v>
      </c>
      <c r="F12" s="135">
        <v>100</v>
      </c>
      <c r="G12" s="100">
        <v>22.67</v>
      </c>
      <c r="H12" s="100">
        <f t="shared" si="0"/>
        <v>2267</v>
      </c>
      <c r="I12" s="101">
        <v>0.3</v>
      </c>
      <c r="J12" s="100">
        <f t="shared" si="1"/>
        <v>1586.9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99" t="s">
        <v>204</v>
      </c>
      <c r="B13" s="99" t="s">
        <v>147</v>
      </c>
      <c r="C13" s="99" t="s">
        <v>205</v>
      </c>
      <c r="D13" s="99" t="s">
        <v>164</v>
      </c>
      <c r="E13" s="99"/>
      <c r="F13" s="99">
        <v>1</v>
      </c>
      <c r="G13" s="105">
        <v>50000</v>
      </c>
      <c r="H13" s="105">
        <f t="shared" si="0"/>
        <v>50000</v>
      </c>
      <c r="I13" s="101">
        <v>0.8</v>
      </c>
      <c r="J13" s="100">
        <f t="shared" si="1"/>
        <v>10000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5">
      <c r="A14" s="99" t="s">
        <v>206</v>
      </c>
      <c r="B14" s="99" t="s">
        <v>126</v>
      </c>
      <c r="C14" s="99" t="s">
        <v>207</v>
      </c>
      <c r="D14" s="99" t="s">
        <v>158</v>
      </c>
      <c r="E14" s="99"/>
      <c r="F14" s="99">
        <v>1</v>
      </c>
      <c r="G14" s="105">
        <v>3000</v>
      </c>
      <c r="H14" s="105">
        <f t="shared" si="0"/>
        <v>3000</v>
      </c>
      <c r="I14" s="101">
        <v>0.25</v>
      </c>
      <c r="J14" s="100">
        <f t="shared" si="1"/>
        <v>2250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5">
      <c r="A15" s="99" t="s">
        <v>206</v>
      </c>
      <c r="B15" s="99" t="s">
        <v>126</v>
      </c>
      <c r="C15" s="99" t="s">
        <v>208</v>
      </c>
      <c r="D15" s="99" t="s">
        <v>158</v>
      </c>
      <c r="E15" s="99"/>
      <c r="F15" s="99">
        <v>3</v>
      </c>
      <c r="G15" s="105">
        <v>5930.63</v>
      </c>
      <c r="H15" s="105">
        <f t="shared" si="0"/>
        <v>17791.89</v>
      </c>
      <c r="I15" s="101">
        <v>0.25</v>
      </c>
      <c r="J15" s="100">
        <f t="shared" si="1"/>
        <v>13343.9175</v>
      </c>
      <c r="K15" s="102"/>
      <c r="L15" s="102">
        <f t="shared" si="2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5">
      <c r="A16" s="99" t="s">
        <v>206</v>
      </c>
      <c r="B16" s="99" t="s">
        <v>126</v>
      </c>
      <c r="C16" s="99" t="s">
        <v>163</v>
      </c>
      <c r="D16" s="99" t="s">
        <v>158</v>
      </c>
      <c r="E16" s="99"/>
      <c r="F16" s="136">
        <v>2000</v>
      </c>
      <c r="G16" s="100">
        <v>7.5</v>
      </c>
      <c r="H16" s="105">
        <f t="shared" si="0"/>
        <v>15000</v>
      </c>
      <c r="I16" s="101">
        <v>0.25</v>
      </c>
      <c r="J16" s="100">
        <f t="shared" si="1"/>
        <v>11250</v>
      </c>
      <c r="K16" s="102"/>
      <c r="L16" s="102">
        <f t="shared" si="2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99" t="s">
        <v>162</v>
      </c>
      <c r="B17" s="99" t="s">
        <v>126</v>
      </c>
      <c r="C17" s="99" t="s">
        <v>163</v>
      </c>
      <c r="D17" s="99" t="s">
        <v>164</v>
      </c>
      <c r="E17" s="99"/>
      <c r="F17" s="104">
        <v>300</v>
      </c>
      <c r="G17" s="100">
        <v>20</v>
      </c>
      <c r="H17" s="105">
        <f t="shared" si="0"/>
        <v>6000</v>
      </c>
      <c r="I17" s="101">
        <v>0.25</v>
      </c>
      <c r="J17" s="100">
        <f t="shared" si="1"/>
        <v>4500</v>
      </c>
      <c r="K17" s="102"/>
      <c r="L17" s="102">
        <f t="shared" si="2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5">
      <c r="A18" s="99" t="s">
        <v>166</v>
      </c>
      <c r="B18" s="99" t="s">
        <v>126</v>
      </c>
      <c r="C18" s="99" t="s">
        <v>167</v>
      </c>
      <c r="D18" s="99" t="s">
        <v>168</v>
      </c>
      <c r="E18" s="99" t="s">
        <v>209</v>
      </c>
      <c r="F18" s="99">
        <v>10</v>
      </c>
      <c r="G18" s="105">
        <v>301.88</v>
      </c>
      <c r="H18" s="105">
        <f t="shared" si="0"/>
        <v>3018.8</v>
      </c>
      <c r="I18" s="101">
        <v>0.25</v>
      </c>
      <c r="J18" s="100">
        <f t="shared" si="1"/>
        <v>2264.1000000000004</v>
      </c>
      <c r="K18" s="102"/>
      <c r="L18" s="102">
        <f t="shared" si="2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5">
      <c r="A19" s="99" t="s">
        <v>166</v>
      </c>
      <c r="B19" s="99" t="s">
        <v>126</v>
      </c>
      <c r="C19" s="99" t="s">
        <v>210</v>
      </c>
      <c r="D19" s="99" t="s">
        <v>168</v>
      </c>
      <c r="E19" s="99" t="s">
        <v>211</v>
      </c>
      <c r="F19" s="99">
        <v>10</v>
      </c>
      <c r="G19" s="105">
        <v>810</v>
      </c>
      <c r="H19" s="105">
        <f t="shared" si="0"/>
        <v>8100</v>
      </c>
      <c r="I19" s="101">
        <v>0.25</v>
      </c>
      <c r="J19" s="100">
        <f t="shared" si="1"/>
        <v>6075</v>
      </c>
      <c r="K19" s="102"/>
      <c r="L19" s="102">
        <f t="shared" si="2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5">
      <c r="A20" s="99" t="s">
        <v>166</v>
      </c>
      <c r="B20" s="99" t="s">
        <v>126</v>
      </c>
      <c r="C20" s="99" t="s">
        <v>210</v>
      </c>
      <c r="D20" s="99" t="s">
        <v>168</v>
      </c>
      <c r="E20" s="99" t="s">
        <v>212</v>
      </c>
      <c r="F20" s="99">
        <v>10</v>
      </c>
      <c r="G20" s="105">
        <v>168.75</v>
      </c>
      <c r="H20" s="105">
        <f t="shared" si="0"/>
        <v>1687.5</v>
      </c>
      <c r="I20" s="101">
        <v>0.25</v>
      </c>
      <c r="J20" s="100">
        <f t="shared" si="1"/>
        <v>1265.625</v>
      </c>
      <c r="K20" s="102"/>
      <c r="L20" s="102">
        <f t="shared" si="2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99" t="s">
        <v>170</v>
      </c>
      <c r="B21" s="99"/>
      <c r="C21" s="99" t="s">
        <v>213</v>
      </c>
      <c r="D21" s="99" t="s">
        <v>158</v>
      </c>
      <c r="E21" s="99"/>
      <c r="F21" s="99">
        <v>1</v>
      </c>
      <c r="G21" s="105">
        <v>6000</v>
      </c>
      <c r="H21" s="105">
        <f t="shared" si="0"/>
        <v>6000</v>
      </c>
      <c r="I21" s="101">
        <v>1</v>
      </c>
      <c r="J21" s="100">
        <f t="shared" si="1"/>
        <v>0</v>
      </c>
      <c r="K21" s="102"/>
      <c r="L21" s="102">
        <f t="shared" si="2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99" t="s">
        <v>170</v>
      </c>
      <c r="B22" s="99"/>
      <c r="C22" s="99" t="s">
        <v>171</v>
      </c>
      <c r="D22" s="99" t="s">
        <v>158</v>
      </c>
      <c r="E22" s="99" t="s">
        <v>172</v>
      </c>
      <c r="F22" s="99">
        <v>1</v>
      </c>
      <c r="G22" s="105">
        <v>4000</v>
      </c>
      <c r="H22" s="105">
        <f t="shared" si="0"/>
        <v>4000</v>
      </c>
      <c r="I22" s="101">
        <v>1</v>
      </c>
      <c r="J22" s="100">
        <f t="shared" si="1"/>
        <v>0</v>
      </c>
      <c r="K22" s="102"/>
      <c r="L22" s="102">
        <f t="shared" si="2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99" t="s">
        <v>170</v>
      </c>
      <c r="B23" s="99"/>
      <c r="C23" s="99" t="s">
        <v>173</v>
      </c>
      <c r="D23" s="99" t="s">
        <v>158</v>
      </c>
      <c r="E23" s="99" t="s">
        <v>174</v>
      </c>
      <c r="F23" s="99">
        <v>1</v>
      </c>
      <c r="G23" s="105">
        <v>200000</v>
      </c>
      <c r="H23" s="105">
        <f t="shared" si="0"/>
        <v>200000</v>
      </c>
      <c r="I23" s="101">
        <v>1</v>
      </c>
      <c r="J23" s="100">
        <f t="shared" si="1"/>
        <v>0</v>
      </c>
      <c r="K23" s="102"/>
      <c r="L23" s="102">
        <f t="shared" si="2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99" t="s">
        <v>170</v>
      </c>
      <c r="B24" s="99"/>
      <c r="C24" s="99" t="s">
        <v>173</v>
      </c>
      <c r="D24" s="99" t="s">
        <v>158</v>
      </c>
      <c r="E24" s="99" t="s">
        <v>175</v>
      </c>
      <c r="F24" s="99">
        <v>1</v>
      </c>
      <c r="G24" s="105">
        <v>100000</v>
      </c>
      <c r="H24" s="105">
        <f t="shared" si="0"/>
        <v>100000</v>
      </c>
      <c r="I24" s="101">
        <v>1</v>
      </c>
      <c r="J24" s="100">
        <f t="shared" si="1"/>
        <v>0</v>
      </c>
      <c r="K24" s="102"/>
      <c r="L24" s="102">
        <f t="shared" si="2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99" t="s">
        <v>170</v>
      </c>
      <c r="B25" s="99"/>
      <c r="C25" s="99" t="s">
        <v>214</v>
      </c>
      <c r="D25" s="99" t="s">
        <v>158</v>
      </c>
      <c r="E25" s="99"/>
      <c r="F25" s="99">
        <v>1</v>
      </c>
      <c r="G25" s="105">
        <v>3000</v>
      </c>
      <c r="H25" s="105">
        <f t="shared" si="0"/>
        <v>3000</v>
      </c>
      <c r="I25" s="101">
        <v>1</v>
      </c>
      <c r="J25" s="100">
        <f t="shared" si="1"/>
        <v>0</v>
      </c>
      <c r="K25" s="102"/>
      <c r="L25" s="102">
        <f t="shared" si="2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10" t="s">
        <v>176</v>
      </c>
      <c r="B26" s="110"/>
      <c r="C26" s="110"/>
      <c r="D26" s="110"/>
      <c r="E26" s="110"/>
      <c r="F26" s="110"/>
      <c r="G26" s="110"/>
      <c r="H26" s="111">
        <f>SUM(H4:H25)</f>
        <v>1409385.372</v>
      </c>
      <c r="I26" s="112">
        <f>AVERAGE(I3:I25)</f>
        <v>0.62608695652173907</v>
      </c>
      <c r="J26" s="113">
        <f>SUM(J3:J25)</f>
        <v>207105.73371599996</v>
      </c>
      <c r="K26" s="110"/>
      <c r="L26" s="114">
        <f>SUM(L3:L25)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64" t="s">
        <v>177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115" t="e">
        <f>J26/L26</f>
        <v>#DIV/0!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16"/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65" t="s">
        <v>178</v>
      </c>
      <c r="B29" s="166"/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18" t="s">
        <v>179</v>
      </c>
      <c r="B30" s="119">
        <f>J26</f>
        <v>207105.73371599996</v>
      </c>
      <c r="C30" s="10"/>
      <c r="D30" s="122"/>
      <c r="E30" s="122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18" t="s">
        <v>180</v>
      </c>
      <c r="B31" s="119">
        <v>0</v>
      </c>
      <c r="C31" s="10"/>
      <c r="D31" s="122"/>
      <c r="E31" s="122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18" t="s">
        <v>181</v>
      </c>
      <c r="B32" s="119">
        <f>H21+H22+H23+H24+H25</f>
        <v>313000</v>
      </c>
      <c r="C32" s="10"/>
      <c r="D32" s="122"/>
      <c r="E32" s="122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18" t="s">
        <v>182</v>
      </c>
      <c r="B33" s="119">
        <f>B32/B38</f>
        <v>78250</v>
      </c>
      <c r="C33" s="10"/>
      <c r="D33" s="122"/>
      <c r="E33" s="122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23" t="s">
        <v>183</v>
      </c>
      <c r="B34" s="137">
        <f>B30+B31+B33</f>
        <v>285355.73371599999</v>
      </c>
      <c r="C34" s="10"/>
      <c r="D34" s="122"/>
      <c r="E34" s="122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18" t="s">
        <v>184</v>
      </c>
      <c r="B35" s="119">
        <f>B34/3</f>
        <v>95118.577905333324</v>
      </c>
      <c r="C35" s="10"/>
      <c r="D35" s="122"/>
      <c r="E35" s="122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25" t="s">
        <v>185</v>
      </c>
      <c r="B36" s="126">
        <f>B33/B30</f>
        <v>0.37782633341915434</v>
      </c>
      <c r="C36" s="10"/>
      <c r="D36" s="122"/>
      <c r="E36" s="122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16"/>
      <c r="C37" s="10"/>
      <c r="D37" s="122"/>
      <c r="E37" s="122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25" t="s">
        <v>186</v>
      </c>
      <c r="B38" s="127">
        <v>4</v>
      </c>
      <c r="C38" s="10"/>
      <c r="D38" s="122"/>
      <c r="E38" s="122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25" t="s">
        <v>187</v>
      </c>
      <c r="B39" s="127">
        <v>1</v>
      </c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67" t="s">
        <v>188</v>
      </c>
      <c r="B41" s="168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28" t="s">
        <v>189</v>
      </c>
      <c r="B42" s="129">
        <v>0.375</v>
      </c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30" t="s">
        <v>190</v>
      </c>
      <c r="B43" s="131">
        <v>0.3</v>
      </c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30" t="s">
        <v>191</v>
      </c>
      <c r="B44" s="131">
        <v>0.3</v>
      </c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30" t="s">
        <v>192</v>
      </c>
      <c r="B45" s="131">
        <v>0.65</v>
      </c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30" t="s">
        <v>193</v>
      </c>
      <c r="B46" s="132" t="s">
        <v>194</v>
      </c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30" t="s">
        <v>195</v>
      </c>
      <c r="B47" s="133" t="s">
        <v>196</v>
      </c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30" t="s">
        <v>197</v>
      </c>
      <c r="B48" s="134">
        <v>0.8</v>
      </c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203" t="s">
        <v>236</v>
      </c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16"/>
      <c r="C162" s="10"/>
      <c r="D162" s="116"/>
      <c r="E162" s="116"/>
      <c r="F162" s="116"/>
      <c r="G162" s="116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16"/>
      <c r="C163" s="10"/>
      <c r="D163" s="116"/>
      <c r="E163" s="116"/>
      <c r="F163" s="116"/>
      <c r="G163" s="116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16"/>
      <c r="C164" s="10"/>
      <c r="D164" s="116"/>
      <c r="E164" s="116"/>
      <c r="F164" s="116"/>
      <c r="G164" s="116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16"/>
      <c r="C165" s="10"/>
      <c r="D165" s="116"/>
      <c r="E165" s="116"/>
      <c r="F165" s="116"/>
      <c r="G165" s="116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16"/>
      <c r="C166" s="10"/>
      <c r="D166" s="116"/>
      <c r="E166" s="116"/>
      <c r="F166" s="116"/>
      <c r="G166" s="116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16"/>
      <c r="C167" s="10"/>
      <c r="D167" s="116"/>
      <c r="E167" s="116"/>
      <c r="F167" s="116"/>
      <c r="G167" s="116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16"/>
      <c r="C168" s="10"/>
      <c r="D168" s="116"/>
      <c r="E168" s="116"/>
      <c r="F168" s="116"/>
      <c r="G168" s="116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16"/>
      <c r="C169" s="10"/>
      <c r="D169" s="116"/>
      <c r="E169" s="116"/>
      <c r="F169" s="116"/>
      <c r="G169" s="116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16"/>
      <c r="C170" s="10"/>
      <c r="D170" s="116"/>
      <c r="E170" s="116"/>
      <c r="F170" s="116"/>
      <c r="G170" s="116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16"/>
      <c r="C171" s="10"/>
      <c r="D171" s="116"/>
      <c r="E171" s="116"/>
      <c r="F171" s="116"/>
      <c r="G171" s="116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16"/>
      <c r="C172" s="10"/>
      <c r="D172" s="116"/>
      <c r="E172" s="116"/>
      <c r="F172" s="116"/>
      <c r="G172" s="116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6">
    <mergeCell ref="A41:B41"/>
    <mergeCell ref="A1:J1"/>
    <mergeCell ref="K1:L1"/>
    <mergeCell ref="P4:Y4"/>
    <mergeCell ref="A27:K27"/>
    <mergeCell ref="A29:B29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2578125" defaultRowHeight="15" customHeight="1" x14ac:dyDescent="0.25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 x14ac:dyDescent="0.25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 x14ac:dyDescent="0.25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5">
      <c r="A3" s="99" t="s">
        <v>146</v>
      </c>
      <c r="B3" s="99" t="s">
        <v>147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BASE_DADOS!H80*0.375</f>
        <v>784.67309999999986</v>
      </c>
      <c r="H3" s="100">
        <f t="shared" ref="H3:H14" si="0">G3*F3</f>
        <v>9416.0771999999979</v>
      </c>
      <c r="I3" s="101">
        <v>0.6</v>
      </c>
      <c r="J3" s="100">
        <f t="shared" ref="J3:J14" si="1">H3-(H3*I3)</f>
        <v>3766.430879999999</v>
      </c>
      <c r="K3" s="102"/>
      <c r="L3" s="102">
        <f t="shared" ref="L3:L14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5">
      <c r="A4" s="99" t="s">
        <v>146</v>
      </c>
      <c r="B4" s="99" t="s">
        <v>147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BASE_DADOS!H77*0.375</f>
        <v>191.91449999999998</v>
      </c>
      <c r="H4" s="100">
        <f t="shared" si="0"/>
        <v>2302.9739999999997</v>
      </c>
      <c r="I4" s="101">
        <v>0.6</v>
      </c>
      <c r="J4" s="100">
        <f t="shared" si="1"/>
        <v>921.18959999999993</v>
      </c>
      <c r="K4" s="102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 x14ac:dyDescent="0.25">
      <c r="A5" s="99" t="s">
        <v>146</v>
      </c>
      <c r="B5" s="99" t="s">
        <v>147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BASE_DADOS!F114</f>
        <v>463.12799999999999</v>
      </c>
      <c r="H5" s="100">
        <f t="shared" si="0"/>
        <v>115782</v>
      </c>
      <c r="I5" s="101">
        <v>0.6</v>
      </c>
      <c r="J5" s="100">
        <f t="shared" si="1"/>
        <v>46312.800000000003</v>
      </c>
      <c r="K5" s="102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5">
      <c r="A6" s="99" t="s">
        <v>156</v>
      </c>
      <c r="B6" s="99" t="s">
        <v>147</v>
      </c>
      <c r="C6" s="99" t="s">
        <v>157</v>
      </c>
      <c r="D6" s="99" t="s">
        <v>158</v>
      </c>
      <c r="E6" s="99" t="s">
        <v>159</v>
      </c>
      <c r="F6" s="99">
        <v>6</v>
      </c>
      <c r="G6" s="100">
        <v>1130.17</v>
      </c>
      <c r="H6" s="100">
        <f t="shared" si="0"/>
        <v>6781.02</v>
      </c>
      <c r="I6" s="101">
        <v>0.85</v>
      </c>
      <c r="J6" s="100">
        <f t="shared" si="1"/>
        <v>1017.1530000000002</v>
      </c>
      <c r="K6" s="102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5">
      <c r="A7" s="99" t="s">
        <v>156</v>
      </c>
      <c r="B7" s="99" t="s">
        <v>147</v>
      </c>
      <c r="C7" s="99" t="s">
        <v>160</v>
      </c>
      <c r="D7" s="99" t="s">
        <v>158</v>
      </c>
      <c r="E7" s="99" t="s">
        <v>159</v>
      </c>
      <c r="F7" s="99">
        <v>10</v>
      </c>
      <c r="G7" s="100">
        <v>1130.17</v>
      </c>
      <c r="H7" s="100">
        <f t="shared" si="0"/>
        <v>11301.7</v>
      </c>
      <c r="I7" s="101">
        <v>0.85</v>
      </c>
      <c r="J7" s="100">
        <f t="shared" si="1"/>
        <v>1695.255000000001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99" t="s">
        <v>156</v>
      </c>
      <c r="B8" s="99" t="s">
        <v>147</v>
      </c>
      <c r="C8" s="99" t="s">
        <v>161</v>
      </c>
      <c r="D8" s="99" t="s">
        <v>158</v>
      </c>
      <c r="E8" s="99" t="s">
        <v>159</v>
      </c>
      <c r="F8" s="99">
        <v>1</v>
      </c>
      <c r="G8" s="100">
        <v>1130.17</v>
      </c>
      <c r="H8" s="100">
        <f t="shared" si="0"/>
        <v>1130.17</v>
      </c>
      <c r="I8" s="101">
        <v>0.85</v>
      </c>
      <c r="J8" s="100">
        <f t="shared" si="1"/>
        <v>169.52550000000008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99" t="s">
        <v>162</v>
      </c>
      <c r="B9" s="99" t="s">
        <v>147</v>
      </c>
      <c r="C9" s="99" t="s">
        <v>163</v>
      </c>
      <c r="D9" s="99" t="s">
        <v>164</v>
      </c>
      <c r="E9" s="99"/>
      <c r="F9" s="104">
        <v>300</v>
      </c>
      <c r="G9" s="100">
        <v>20</v>
      </c>
      <c r="H9" s="105">
        <f t="shared" si="0"/>
        <v>6000</v>
      </c>
      <c r="I9" s="101">
        <v>0.25</v>
      </c>
      <c r="J9" s="100">
        <f t="shared" si="1"/>
        <v>4500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5">
      <c r="A10" s="99" t="s">
        <v>166</v>
      </c>
      <c r="B10" s="99" t="s">
        <v>147</v>
      </c>
      <c r="C10" s="99" t="s">
        <v>167</v>
      </c>
      <c r="D10" s="99" t="s">
        <v>168</v>
      </c>
      <c r="E10" s="99"/>
      <c r="F10" s="99">
        <v>10</v>
      </c>
      <c r="G10" s="105">
        <v>262.5</v>
      </c>
      <c r="H10" s="105">
        <f t="shared" si="0"/>
        <v>2625</v>
      </c>
      <c r="I10" s="101">
        <v>0.25</v>
      </c>
      <c r="J10" s="100">
        <f t="shared" si="1"/>
        <v>1968.75</v>
      </c>
      <c r="K10" s="102"/>
      <c r="L10" s="102">
        <f t="shared" si="2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5">
      <c r="A11" s="99" t="s">
        <v>166</v>
      </c>
      <c r="B11" s="99" t="s">
        <v>147</v>
      </c>
      <c r="C11" s="99" t="s">
        <v>169</v>
      </c>
      <c r="D11" s="99" t="s">
        <v>168</v>
      </c>
      <c r="E11" s="99"/>
      <c r="F11" s="99">
        <v>10</v>
      </c>
      <c r="G11" s="100">
        <v>65.63</v>
      </c>
      <c r="H11" s="105">
        <f t="shared" si="0"/>
        <v>656.3</v>
      </c>
      <c r="I11" s="101">
        <v>0.25</v>
      </c>
      <c r="J11" s="100">
        <f t="shared" si="1"/>
        <v>492.22499999999997</v>
      </c>
      <c r="K11" s="102"/>
      <c r="L11" s="102">
        <f t="shared" si="2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5">
      <c r="A12" s="106" t="s">
        <v>170</v>
      </c>
      <c r="B12" s="106"/>
      <c r="C12" s="106" t="s">
        <v>171</v>
      </c>
      <c r="D12" s="106" t="s">
        <v>158</v>
      </c>
      <c r="E12" s="106" t="s">
        <v>172</v>
      </c>
      <c r="F12" s="106">
        <v>1</v>
      </c>
      <c r="G12" s="107">
        <v>4000</v>
      </c>
      <c r="H12" s="107">
        <f t="shared" si="0"/>
        <v>4000</v>
      </c>
      <c r="I12" s="108">
        <v>1</v>
      </c>
      <c r="J12" s="109">
        <f t="shared" si="1"/>
        <v>0</v>
      </c>
      <c r="K12" s="102"/>
      <c r="L12" s="102">
        <f t="shared" si="2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106" t="s">
        <v>170</v>
      </c>
      <c r="B13" s="106"/>
      <c r="C13" s="106" t="s">
        <v>173</v>
      </c>
      <c r="D13" s="106" t="s">
        <v>158</v>
      </c>
      <c r="E13" s="106" t="s">
        <v>174</v>
      </c>
      <c r="F13" s="106">
        <v>1</v>
      </c>
      <c r="G13" s="107">
        <v>200000</v>
      </c>
      <c r="H13" s="107">
        <f t="shared" si="0"/>
        <v>200000</v>
      </c>
      <c r="I13" s="108">
        <v>1</v>
      </c>
      <c r="J13" s="109">
        <f t="shared" si="1"/>
        <v>0</v>
      </c>
      <c r="K13" s="102"/>
      <c r="L13" s="102">
        <f t="shared" si="2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5">
      <c r="A14" s="106" t="s">
        <v>170</v>
      </c>
      <c r="B14" s="106"/>
      <c r="C14" s="106" t="s">
        <v>173</v>
      </c>
      <c r="D14" s="106" t="s">
        <v>158</v>
      </c>
      <c r="E14" s="106" t="s">
        <v>175</v>
      </c>
      <c r="F14" s="106">
        <v>1</v>
      </c>
      <c r="G14" s="107">
        <v>100000</v>
      </c>
      <c r="H14" s="107">
        <f t="shared" si="0"/>
        <v>100000</v>
      </c>
      <c r="I14" s="108">
        <v>1</v>
      </c>
      <c r="J14" s="109">
        <f t="shared" si="1"/>
        <v>0</v>
      </c>
      <c r="K14" s="102"/>
      <c r="L14" s="102">
        <f t="shared" si="2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5">
      <c r="A15" s="110" t="s">
        <v>176</v>
      </c>
      <c r="B15" s="110"/>
      <c r="C15" s="110"/>
      <c r="D15" s="110"/>
      <c r="E15" s="110"/>
      <c r="F15" s="110"/>
      <c r="G15" s="110"/>
      <c r="H15" s="111">
        <f>SUM(H4:H14)</f>
        <v>450579.16399999999</v>
      </c>
      <c r="I15" s="112">
        <f>AVERAGE(I3:I14)</f>
        <v>0.67499999999999993</v>
      </c>
      <c r="J15" s="113">
        <f>SUM(J3:J14)</f>
        <v>60843.328979999998</v>
      </c>
      <c r="K15" s="110"/>
      <c r="L15" s="114">
        <f>SUM(L3:L14)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5">
      <c r="A16" s="164" t="s">
        <v>177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60"/>
      <c r="L16" s="115" t="e">
        <f>J15/L15</f>
        <v>#DIV/0!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0"/>
      <c r="B17" s="116"/>
      <c r="C17" s="10"/>
      <c r="D17" s="116"/>
      <c r="E17" s="116"/>
      <c r="F17" s="116"/>
      <c r="G17" s="116"/>
      <c r="H17" s="10"/>
      <c r="I17" s="10"/>
      <c r="J17" s="11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5">
      <c r="A18" s="165" t="s">
        <v>178</v>
      </c>
      <c r="B18" s="166"/>
      <c r="C18" s="10"/>
      <c r="D18" s="116"/>
      <c r="E18" s="116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5">
      <c r="A19" s="118" t="s">
        <v>179</v>
      </c>
      <c r="B19" s="119">
        <f>J15</f>
        <v>60843.328979999998</v>
      </c>
      <c r="C19" s="10"/>
      <c r="D19" s="125" t="s">
        <v>215</v>
      </c>
      <c r="E19" s="127">
        <f>CRI!B18+FLO!B23</f>
        <v>157554.52599333331</v>
      </c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5">
      <c r="A20" s="118" t="s">
        <v>180</v>
      </c>
      <c r="B20" s="119">
        <v>0</v>
      </c>
      <c r="C20" s="10"/>
      <c r="D20" s="122"/>
      <c r="E20" s="122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18" t="s">
        <v>181</v>
      </c>
      <c r="B21" s="119">
        <v>150000</v>
      </c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18" t="s">
        <v>182</v>
      </c>
      <c r="B22" s="119">
        <f>B21/6</f>
        <v>25000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23" t="s">
        <v>183</v>
      </c>
      <c r="B23" s="124">
        <f>B19+B20+B22</f>
        <v>85843.328979999991</v>
      </c>
      <c r="C23" s="10"/>
      <c r="D23" s="122"/>
      <c r="E23" s="122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18" t="s">
        <v>184</v>
      </c>
      <c r="B24" s="119">
        <f>B23/6</f>
        <v>14307.221496666665</v>
      </c>
      <c r="C24" s="10"/>
      <c r="D24" s="122"/>
      <c r="E24" s="122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25" t="s">
        <v>185</v>
      </c>
      <c r="B25" s="126">
        <f>B22/B19</f>
        <v>0.41089138972356082</v>
      </c>
      <c r="C25" s="10"/>
      <c r="D25" s="122"/>
      <c r="E25" s="122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"/>
      <c r="B26" s="116"/>
      <c r="C26" s="10"/>
      <c r="D26" s="122"/>
      <c r="E26" s="122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25" t="s">
        <v>186</v>
      </c>
      <c r="B27" s="127">
        <v>4</v>
      </c>
      <c r="C27" s="10"/>
      <c r="D27" s="122"/>
      <c r="E27" s="122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25" t="s">
        <v>187</v>
      </c>
      <c r="B28" s="127">
        <v>1</v>
      </c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16"/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67" t="s">
        <v>188</v>
      </c>
      <c r="B30" s="168"/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28" t="s">
        <v>189</v>
      </c>
      <c r="B31" s="129">
        <v>0.375</v>
      </c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30" t="s">
        <v>190</v>
      </c>
      <c r="B32" s="131">
        <v>0.3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30" t="s">
        <v>191</v>
      </c>
      <c r="B33" s="131">
        <v>0.3</v>
      </c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30" t="s">
        <v>192</v>
      </c>
      <c r="B34" s="131">
        <v>0.65</v>
      </c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30" t="s">
        <v>193</v>
      </c>
      <c r="B35" s="132" t="s">
        <v>194</v>
      </c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30" t="s">
        <v>195</v>
      </c>
      <c r="B36" s="133" t="s">
        <v>196</v>
      </c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30" t="s">
        <v>197</v>
      </c>
      <c r="B37" s="134">
        <v>0.8</v>
      </c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16"/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16"/>
      <c r="C157" s="10"/>
      <c r="D157" s="116"/>
      <c r="E157" s="116"/>
      <c r="F157" s="116"/>
      <c r="G157" s="116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16"/>
      <c r="C158" s="10"/>
      <c r="D158" s="116"/>
      <c r="E158" s="116"/>
      <c r="F158" s="116"/>
      <c r="G158" s="116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16"/>
      <c r="C159" s="10"/>
      <c r="D159" s="116"/>
      <c r="E159" s="116"/>
      <c r="F159" s="116"/>
      <c r="G159" s="116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16"/>
      <c r="C160" s="10"/>
      <c r="D160" s="116"/>
      <c r="E160" s="116"/>
      <c r="F160" s="116"/>
      <c r="G160" s="116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16"/>
      <c r="C161" s="10"/>
      <c r="D161" s="116"/>
      <c r="E161" s="116"/>
      <c r="F161" s="116"/>
      <c r="G161" s="116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17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17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17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1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17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17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17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17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17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17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17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17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17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17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17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17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17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17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17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17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17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17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17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17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17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17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17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17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17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17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17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17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17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17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17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17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17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17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17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17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17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17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17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17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17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17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17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17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17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17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17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17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17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17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17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17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17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17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17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17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17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17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17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17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17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17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17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17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17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17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17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17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17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17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17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17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17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17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17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17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17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17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17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17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17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17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17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17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17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17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17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17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17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17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17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17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17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17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17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17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17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17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17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17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17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17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17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17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17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17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17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17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17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17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17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17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17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17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17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17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17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17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17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17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17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17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17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17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17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17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17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17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17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17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17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17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17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17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17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17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17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17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17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17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17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17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17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17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17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17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17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17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17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17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17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17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17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17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17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17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17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17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17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17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17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17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17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17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17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17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17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17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17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17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17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17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17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17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17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17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17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17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17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17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17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17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17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17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17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17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17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17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17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17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17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17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17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17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17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17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17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17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17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17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17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1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1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17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17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17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17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17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17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17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17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17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17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17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17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17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17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17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17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17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17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17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17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17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17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17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17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17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17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17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17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17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17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17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17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17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17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17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17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17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17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17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17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17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17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17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17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17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17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17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17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17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17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17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17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17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17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17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17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17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17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17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17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17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17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17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17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17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17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17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17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17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17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17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17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17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17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17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17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17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17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17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17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17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17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17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17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17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17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17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17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17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17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17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17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17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17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17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17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17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17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17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17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17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17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17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17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17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17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17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17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17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17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17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17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17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17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17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17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17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17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17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17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17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17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17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17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17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17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17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17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17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17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17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17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17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17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17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17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17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17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17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17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17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17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17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17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17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17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17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17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17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17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17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17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17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17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17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17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17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17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17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17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17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17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17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17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17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17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17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17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17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17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17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17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17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17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17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17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17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17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17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17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17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17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17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17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17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17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17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17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17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17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17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17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17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17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17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17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17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17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17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17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17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17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17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17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17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17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17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17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17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17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17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17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17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17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17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17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17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17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17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17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17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17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17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17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17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17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17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17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17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17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17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17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17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17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17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17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17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17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17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17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17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17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17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17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17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17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17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17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17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17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17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17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17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17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17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17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17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17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17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17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17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17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17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17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17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17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17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17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17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17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17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17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17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17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17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17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17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17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17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17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17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17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17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17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17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17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17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17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17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17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17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17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17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17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17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17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17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1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1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17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17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17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1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1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1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17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17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1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1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1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1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1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1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17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17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17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1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1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17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17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1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17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17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17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1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17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1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1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1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17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1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17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1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1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1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17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1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17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1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1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1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1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17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17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17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17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17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17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17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17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17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17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17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17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17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17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17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17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17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17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17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17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17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17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17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17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17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17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17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17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17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17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17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17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17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17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17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17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17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17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17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17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17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17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17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17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17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17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17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17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17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17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17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17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17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17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17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17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17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17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17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17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17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17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17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17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17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17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17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17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17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17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17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17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17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17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17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17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17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17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17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17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17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17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17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17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17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17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17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17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17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17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17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17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17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17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17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17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17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17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17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17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17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17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17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17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17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17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17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17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17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17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17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17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17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17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17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17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17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17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17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17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17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17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17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17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17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17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17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17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17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17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17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17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17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17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17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17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17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17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17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17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17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17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17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17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17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17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17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17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17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17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17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17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17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17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17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17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17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17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17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17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17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17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17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17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17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17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17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17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17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17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17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17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17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17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17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17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17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17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17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17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17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17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17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17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17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17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17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17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17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17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17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17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17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17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17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17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17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17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17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17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17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17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17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17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17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17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17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17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17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17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17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17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17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17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17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17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17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17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17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6">
    <mergeCell ref="A30:B30"/>
    <mergeCell ref="A1:J1"/>
    <mergeCell ref="K1:L1"/>
    <mergeCell ref="P4:Y4"/>
    <mergeCell ref="A16:K16"/>
    <mergeCell ref="A18:B18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2578125" defaultRowHeight="15" customHeight="1" x14ac:dyDescent="0.25"/>
  <cols>
    <col min="1" max="1" width="29.140625" customWidth="1"/>
    <col min="2" max="2" width="17.42578125" customWidth="1"/>
    <col min="3" max="3" width="24.140625" customWidth="1"/>
    <col min="4" max="4" width="20.5703125" customWidth="1"/>
    <col min="5" max="5" width="20.42578125" customWidth="1"/>
    <col min="6" max="6" width="9.42578125" customWidth="1"/>
    <col min="7" max="7" width="12.28515625" customWidth="1"/>
    <col min="8" max="8" width="13.85546875" customWidth="1"/>
    <col min="9" max="9" width="8.7109375" customWidth="1"/>
    <col min="10" max="10" width="15.42578125" customWidth="1"/>
    <col min="11" max="11" width="9" customWidth="1"/>
    <col min="12" max="12" width="16.7109375" customWidth="1"/>
    <col min="13" max="13" width="8.7109375" customWidth="1"/>
    <col min="14" max="14" width="13.7109375" customWidth="1"/>
    <col min="15" max="15" width="12.7109375" customWidth="1"/>
    <col min="16" max="22" width="8.7109375" customWidth="1"/>
  </cols>
  <sheetData>
    <row r="1" spans="1:26" ht="51.75" customHeight="1" x14ac:dyDescent="0.25">
      <c r="A1" s="158" t="s">
        <v>132</v>
      </c>
      <c r="B1" s="159"/>
      <c r="C1" s="159"/>
      <c r="D1" s="159"/>
      <c r="E1" s="159"/>
      <c r="F1" s="159"/>
      <c r="G1" s="159"/>
      <c r="H1" s="159"/>
      <c r="I1" s="159"/>
      <c r="J1" s="160"/>
      <c r="K1" s="161" t="s">
        <v>133</v>
      </c>
      <c r="L1" s="160"/>
      <c r="M1" s="95"/>
      <c r="N1" s="10"/>
      <c r="O1" s="10"/>
      <c r="P1" s="95"/>
      <c r="Q1" s="95"/>
      <c r="R1" s="95"/>
      <c r="S1" s="95"/>
      <c r="T1" s="95"/>
      <c r="U1" s="95"/>
      <c r="V1" s="95"/>
      <c r="W1" s="10"/>
      <c r="X1" s="10"/>
      <c r="Y1" s="10"/>
      <c r="Z1" s="10"/>
    </row>
    <row r="2" spans="1:26" ht="15.75" customHeight="1" x14ac:dyDescent="0.25">
      <c r="A2" s="96" t="s">
        <v>134</v>
      </c>
      <c r="B2" s="96" t="s">
        <v>135</v>
      </c>
      <c r="C2" s="96" t="s">
        <v>136</v>
      </c>
      <c r="D2" s="96" t="s">
        <v>137</v>
      </c>
      <c r="E2" s="96" t="s">
        <v>138</v>
      </c>
      <c r="F2" s="96" t="s">
        <v>139</v>
      </c>
      <c r="G2" s="96" t="s">
        <v>140</v>
      </c>
      <c r="H2" s="96" t="s">
        <v>141</v>
      </c>
      <c r="I2" s="96" t="s">
        <v>142</v>
      </c>
      <c r="J2" s="97" t="s">
        <v>143</v>
      </c>
      <c r="K2" s="98" t="s">
        <v>144</v>
      </c>
      <c r="L2" s="98" t="s">
        <v>145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5">
      <c r="A3" s="99" t="s">
        <v>146</v>
      </c>
      <c r="B3" s="99" t="s">
        <v>122</v>
      </c>
      <c r="C3" s="99" t="s">
        <v>148</v>
      </c>
      <c r="D3" s="99" t="s">
        <v>149</v>
      </c>
      <c r="E3" s="99" t="s">
        <v>150</v>
      </c>
      <c r="F3" s="99">
        <v>12</v>
      </c>
      <c r="G3" s="100">
        <f>BASE_DADOS!H5*0.375</f>
        <v>1838.8179</v>
      </c>
      <c r="H3" s="100">
        <f t="shared" ref="H3:H9" si="0">G3*F3</f>
        <v>22065.8148</v>
      </c>
      <c r="I3" s="101">
        <v>0.6</v>
      </c>
      <c r="J3" s="100">
        <f t="shared" ref="J3:J9" si="1">H3-(H3*I3)</f>
        <v>8826.3259200000011</v>
      </c>
      <c r="K3" s="102"/>
      <c r="L3" s="102">
        <f t="shared" ref="L3:L9" si="2">K3*F3</f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5">
      <c r="A4" s="99" t="s">
        <v>146</v>
      </c>
      <c r="B4" s="99" t="s">
        <v>122</v>
      </c>
      <c r="C4" s="99" t="s">
        <v>148</v>
      </c>
      <c r="D4" s="99" t="s">
        <v>149</v>
      </c>
      <c r="E4" s="99" t="s">
        <v>16</v>
      </c>
      <c r="F4" s="99">
        <v>12</v>
      </c>
      <c r="G4" s="100">
        <f>BASE_DADOS!H2*0.375</f>
        <v>471.27869999999996</v>
      </c>
      <c r="H4" s="100">
        <f t="shared" si="0"/>
        <v>5655.3444</v>
      </c>
      <c r="I4" s="101">
        <v>0.6</v>
      </c>
      <c r="J4" s="100">
        <f t="shared" si="1"/>
        <v>2262.1377600000001</v>
      </c>
      <c r="K4" s="102"/>
      <c r="L4" s="102">
        <f t="shared" si="2"/>
        <v>0</v>
      </c>
      <c r="M4" s="10"/>
      <c r="N4" s="10"/>
      <c r="O4" s="10"/>
      <c r="P4" s="162" t="s">
        <v>151</v>
      </c>
      <c r="Q4" s="163"/>
      <c r="R4" s="163"/>
      <c r="S4" s="163"/>
      <c r="T4" s="163"/>
      <c r="U4" s="163"/>
      <c r="V4" s="163"/>
      <c r="W4" s="163"/>
      <c r="X4" s="163"/>
      <c r="Y4" s="163"/>
      <c r="Z4" s="10"/>
    </row>
    <row r="5" spans="1:26" ht="15.75" customHeight="1" x14ac:dyDescent="0.25">
      <c r="A5" s="99" t="s">
        <v>146</v>
      </c>
      <c r="B5" s="99" t="s">
        <v>122</v>
      </c>
      <c r="C5" s="99" t="s">
        <v>152</v>
      </c>
      <c r="D5" s="99" t="s">
        <v>149</v>
      </c>
      <c r="E5" s="99" t="s">
        <v>153</v>
      </c>
      <c r="F5" s="99">
        <v>250</v>
      </c>
      <c r="G5" s="100">
        <f>BASE_DADOS!F114</f>
        <v>463.12799999999999</v>
      </c>
      <c r="H5" s="100">
        <f t="shared" si="0"/>
        <v>115782</v>
      </c>
      <c r="I5" s="101">
        <v>0.6</v>
      </c>
      <c r="J5" s="100">
        <f t="shared" si="1"/>
        <v>46312.800000000003</v>
      </c>
      <c r="K5" s="102"/>
      <c r="L5" s="102">
        <f t="shared" si="2"/>
        <v>0</v>
      </c>
      <c r="M5" s="10"/>
      <c r="N5" s="10"/>
      <c r="O5" s="10"/>
      <c r="P5" s="103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5">
      <c r="A6" s="99" t="s">
        <v>162</v>
      </c>
      <c r="B6" s="99" t="s">
        <v>122</v>
      </c>
      <c r="C6" s="99" t="s">
        <v>163</v>
      </c>
      <c r="D6" s="99" t="s">
        <v>164</v>
      </c>
      <c r="E6" s="99"/>
      <c r="F6" s="104">
        <v>300</v>
      </c>
      <c r="G6" s="100">
        <v>20</v>
      </c>
      <c r="H6" s="105">
        <f t="shared" si="0"/>
        <v>6000</v>
      </c>
      <c r="I6" s="101">
        <v>0.25</v>
      </c>
      <c r="J6" s="100">
        <f t="shared" si="1"/>
        <v>4500</v>
      </c>
      <c r="K6" s="102"/>
      <c r="L6" s="102">
        <f t="shared" si="2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5">
      <c r="A7" s="99" t="s">
        <v>166</v>
      </c>
      <c r="B7" s="99" t="s">
        <v>122</v>
      </c>
      <c r="C7" s="99" t="s">
        <v>167</v>
      </c>
      <c r="D7" s="99" t="s">
        <v>168</v>
      </c>
      <c r="E7" s="99"/>
      <c r="F7" s="99">
        <v>10</v>
      </c>
      <c r="G7" s="105">
        <v>131.25</v>
      </c>
      <c r="H7" s="105">
        <f t="shared" si="0"/>
        <v>1312.5</v>
      </c>
      <c r="I7" s="101">
        <v>0.25</v>
      </c>
      <c r="J7" s="100">
        <f t="shared" si="1"/>
        <v>984.375</v>
      </c>
      <c r="K7" s="102"/>
      <c r="L7" s="102">
        <f t="shared" si="2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99" t="s">
        <v>166</v>
      </c>
      <c r="B8" s="99" t="s">
        <v>122</v>
      </c>
      <c r="C8" s="99" t="s">
        <v>169</v>
      </c>
      <c r="D8" s="99" t="s">
        <v>168</v>
      </c>
      <c r="E8" s="99"/>
      <c r="F8" s="99">
        <v>10</v>
      </c>
      <c r="G8" s="100">
        <v>65.63</v>
      </c>
      <c r="H8" s="105">
        <f t="shared" si="0"/>
        <v>656.3</v>
      </c>
      <c r="I8" s="101">
        <v>0.25</v>
      </c>
      <c r="J8" s="100">
        <f t="shared" si="1"/>
        <v>492.22499999999997</v>
      </c>
      <c r="K8" s="102"/>
      <c r="L8" s="102">
        <f t="shared" si="2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106" t="s">
        <v>170</v>
      </c>
      <c r="B9" s="106"/>
      <c r="C9" s="106" t="s">
        <v>173</v>
      </c>
      <c r="D9" s="106" t="s">
        <v>158</v>
      </c>
      <c r="E9" s="106" t="s">
        <v>175</v>
      </c>
      <c r="F9" s="106">
        <v>1</v>
      </c>
      <c r="G9" s="107">
        <v>100000</v>
      </c>
      <c r="H9" s="107">
        <f t="shared" si="0"/>
        <v>100000</v>
      </c>
      <c r="I9" s="108">
        <v>1</v>
      </c>
      <c r="J9" s="109">
        <f t="shared" si="1"/>
        <v>0</v>
      </c>
      <c r="K9" s="102"/>
      <c r="L9" s="102">
        <f t="shared" si="2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5">
      <c r="A10" s="110" t="s">
        <v>176</v>
      </c>
      <c r="B10" s="110"/>
      <c r="C10" s="110"/>
      <c r="D10" s="110"/>
      <c r="E10" s="110"/>
      <c r="F10" s="110"/>
      <c r="G10" s="110"/>
      <c r="H10" s="111">
        <f>SUM(H4:H9)</f>
        <v>229406.14439999999</v>
      </c>
      <c r="I10" s="112">
        <f>AVERAGE(I3:I9)</f>
        <v>0.50714285714285712</v>
      </c>
      <c r="J10" s="113">
        <f>SUM(J3:J9)</f>
        <v>63377.863680000002</v>
      </c>
      <c r="K10" s="110"/>
      <c r="L10" s="114">
        <f>SUM(L3:L9)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5">
      <c r="A11" s="164" t="s">
        <v>177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  <c r="L11" s="115" t="e">
        <f>J10/L10</f>
        <v>#DIV/0!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5">
      <c r="A12" s="10"/>
      <c r="B12" s="116"/>
      <c r="C12" s="10"/>
      <c r="D12" s="116"/>
      <c r="E12" s="116"/>
      <c r="F12" s="116"/>
      <c r="G12" s="116"/>
      <c r="H12" s="10"/>
      <c r="I12" s="10"/>
      <c r="J12" s="117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5">
      <c r="A13" s="165" t="s">
        <v>178</v>
      </c>
      <c r="B13" s="166"/>
      <c r="C13" s="10"/>
      <c r="D13" s="116"/>
      <c r="E13" s="116"/>
      <c r="F13" s="116"/>
      <c r="G13" s="116"/>
      <c r="H13" s="10"/>
      <c r="I13" s="10"/>
      <c r="J13" s="117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5">
      <c r="A14" s="118" t="s">
        <v>179</v>
      </c>
      <c r="B14" s="119">
        <f>J10</f>
        <v>63377.863680000002</v>
      </c>
      <c r="C14" s="10"/>
      <c r="D14" s="122"/>
      <c r="E14" s="122"/>
      <c r="F14" s="116"/>
      <c r="G14" s="116"/>
      <c r="H14" s="10"/>
      <c r="I14" s="10"/>
      <c r="J14" s="1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5">
      <c r="A15" s="118" t="s">
        <v>180</v>
      </c>
      <c r="B15" s="119">
        <v>0</v>
      </c>
      <c r="C15" s="10"/>
      <c r="D15" s="122"/>
      <c r="E15" s="122"/>
      <c r="F15" s="116"/>
      <c r="G15" s="116"/>
      <c r="H15" s="10"/>
      <c r="I15" s="10"/>
      <c r="J15" s="117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5">
      <c r="A16" s="118" t="s">
        <v>181</v>
      </c>
      <c r="B16" s="119">
        <v>50000</v>
      </c>
      <c r="C16" s="10"/>
      <c r="F16" s="116"/>
      <c r="G16" s="116"/>
      <c r="H16" s="10"/>
      <c r="I16" s="10"/>
      <c r="J16" s="11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18" t="s">
        <v>182</v>
      </c>
      <c r="B17" s="119">
        <f>B16/6</f>
        <v>8333.3333333333339</v>
      </c>
      <c r="C17" s="10"/>
      <c r="D17" s="122"/>
      <c r="E17" s="122"/>
      <c r="F17" s="116"/>
      <c r="G17" s="116"/>
      <c r="H17" s="10"/>
      <c r="I17" s="10"/>
      <c r="J17" s="11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5">
      <c r="A18" s="123" t="s">
        <v>183</v>
      </c>
      <c r="B18" s="124">
        <f>B14+B15+B17</f>
        <v>71711.197013333338</v>
      </c>
      <c r="C18" s="10"/>
      <c r="D18" s="122"/>
      <c r="E18" s="122"/>
      <c r="F18" s="116"/>
      <c r="G18" s="116"/>
      <c r="H18" s="10"/>
      <c r="I18" s="10"/>
      <c r="J18" s="1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5">
      <c r="A19" s="118" t="s">
        <v>184</v>
      </c>
      <c r="B19" s="119">
        <f>J15</f>
        <v>0</v>
      </c>
      <c r="C19" s="10"/>
      <c r="D19" s="122"/>
      <c r="E19" s="122"/>
      <c r="F19" s="116"/>
      <c r="G19" s="116"/>
      <c r="H19" s="10"/>
      <c r="I19" s="10"/>
      <c r="J19" s="1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5">
      <c r="A20" s="125" t="s">
        <v>185</v>
      </c>
      <c r="B20" s="126">
        <f>B17/B14</f>
        <v>0.13148649780006808</v>
      </c>
      <c r="C20" s="10"/>
      <c r="D20" s="122"/>
      <c r="E20" s="122"/>
      <c r="F20" s="116"/>
      <c r="G20" s="116"/>
      <c r="H20" s="10"/>
      <c r="I20" s="10"/>
      <c r="J20" s="11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"/>
      <c r="B21" s="116"/>
      <c r="C21" s="10"/>
      <c r="D21" s="122"/>
      <c r="E21" s="122"/>
      <c r="F21" s="116"/>
      <c r="G21" s="116"/>
      <c r="H21" s="10"/>
      <c r="I21" s="10"/>
      <c r="J21" s="117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25" t="s">
        <v>186</v>
      </c>
      <c r="B22" s="127">
        <v>4</v>
      </c>
      <c r="C22" s="10"/>
      <c r="D22" s="122"/>
      <c r="E22" s="122"/>
      <c r="F22" s="116"/>
      <c r="G22" s="116"/>
      <c r="H22" s="10"/>
      <c r="I22" s="10"/>
      <c r="J22" s="11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25" t="s">
        <v>187</v>
      </c>
      <c r="B23" s="127">
        <v>1</v>
      </c>
      <c r="C23" s="10"/>
      <c r="D23" s="116"/>
      <c r="E23" s="116"/>
      <c r="F23" s="116"/>
      <c r="G23" s="116"/>
      <c r="H23" s="10"/>
      <c r="I23" s="10"/>
      <c r="J23" s="117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0"/>
      <c r="B24" s="116"/>
      <c r="C24" s="10"/>
      <c r="D24" s="116"/>
      <c r="E24" s="116"/>
      <c r="F24" s="116"/>
      <c r="G24" s="116"/>
      <c r="H24" s="10"/>
      <c r="I24" s="10"/>
      <c r="J24" s="11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67" t="s">
        <v>188</v>
      </c>
      <c r="B25" s="168"/>
      <c r="C25" s="10"/>
      <c r="D25" s="116"/>
      <c r="E25" s="116"/>
      <c r="F25" s="116"/>
      <c r="G25" s="116"/>
      <c r="H25" s="10"/>
      <c r="I25" s="10"/>
      <c r="J25" s="117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28" t="s">
        <v>189</v>
      </c>
      <c r="B26" s="129">
        <v>0.375</v>
      </c>
      <c r="C26" s="10"/>
      <c r="D26" s="116"/>
      <c r="E26" s="116"/>
      <c r="F26" s="116"/>
      <c r="G26" s="116"/>
      <c r="H26" s="10"/>
      <c r="I26" s="10"/>
      <c r="J26" s="11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30" t="s">
        <v>190</v>
      </c>
      <c r="B27" s="131">
        <v>0.3</v>
      </c>
      <c r="C27" s="10"/>
      <c r="D27" s="116"/>
      <c r="E27" s="116"/>
      <c r="F27" s="116"/>
      <c r="G27" s="116"/>
      <c r="H27" s="10"/>
      <c r="I27" s="10"/>
      <c r="J27" s="117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30" t="s">
        <v>191</v>
      </c>
      <c r="B28" s="131">
        <v>0.3</v>
      </c>
      <c r="C28" s="10"/>
      <c r="D28" s="116"/>
      <c r="E28" s="116"/>
      <c r="F28" s="116"/>
      <c r="G28" s="116"/>
      <c r="H28" s="10"/>
      <c r="I28" s="10"/>
      <c r="J28" s="11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30" t="s">
        <v>192</v>
      </c>
      <c r="B29" s="131">
        <v>0.65</v>
      </c>
      <c r="C29" s="10"/>
      <c r="D29" s="116"/>
      <c r="E29" s="116"/>
      <c r="F29" s="116"/>
      <c r="G29" s="116"/>
      <c r="H29" s="10"/>
      <c r="I29" s="10"/>
      <c r="J29" s="11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30" t="s">
        <v>193</v>
      </c>
      <c r="B30" s="132" t="s">
        <v>194</v>
      </c>
      <c r="C30" s="10"/>
      <c r="D30" s="116"/>
      <c r="E30" s="116"/>
      <c r="F30" s="116"/>
      <c r="G30" s="116"/>
      <c r="H30" s="10"/>
      <c r="I30" s="10"/>
      <c r="J30" s="117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30" t="s">
        <v>195</v>
      </c>
      <c r="B31" s="133" t="s">
        <v>196</v>
      </c>
      <c r="C31" s="10"/>
      <c r="D31" s="116"/>
      <c r="E31" s="116"/>
      <c r="F31" s="116"/>
      <c r="G31" s="116"/>
      <c r="H31" s="10"/>
      <c r="I31" s="10"/>
      <c r="J31" s="1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30" t="s">
        <v>197</v>
      </c>
      <c r="B32" s="134">
        <v>0.8</v>
      </c>
      <c r="C32" s="10"/>
      <c r="D32" s="116"/>
      <c r="E32" s="116"/>
      <c r="F32" s="116"/>
      <c r="G32" s="116"/>
      <c r="H32" s="10"/>
      <c r="I32" s="10"/>
      <c r="J32" s="11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0"/>
      <c r="B33" s="116"/>
      <c r="C33" s="10"/>
      <c r="D33" s="116"/>
      <c r="E33" s="116"/>
      <c r="F33" s="116"/>
      <c r="G33" s="116"/>
      <c r="H33" s="10"/>
      <c r="I33" s="10"/>
      <c r="J33" s="117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0"/>
      <c r="B34" s="116"/>
      <c r="C34" s="10"/>
      <c r="D34" s="116"/>
      <c r="E34" s="116"/>
      <c r="F34" s="116"/>
      <c r="G34" s="116"/>
      <c r="H34" s="10"/>
      <c r="I34" s="10"/>
      <c r="J34" s="11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0"/>
      <c r="B35" s="116"/>
      <c r="C35" s="10"/>
      <c r="D35" s="116"/>
      <c r="E35" s="116"/>
      <c r="F35" s="116"/>
      <c r="G35" s="116"/>
      <c r="H35" s="10"/>
      <c r="I35" s="10"/>
      <c r="J35" s="117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0"/>
      <c r="B36" s="116"/>
      <c r="C36" s="10"/>
      <c r="D36" s="116"/>
      <c r="E36" s="116"/>
      <c r="F36" s="116"/>
      <c r="G36" s="116"/>
      <c r="H36" s="10"/>
      <c r="I36" s="10"/>
      <c r="J36" s="11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16"/>
      <c r="C37" s="10"/>
      <c r="D37" s="116"/>
      <c r="E37" s="116"/>
      <c r="F37" s="116"/>
      <c r="G37" s="116"/>
      <c r="H37" s="10"/>
      <c r="I37" s="10"/>
      <c r="J37" s="11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16"/>
      <c r="C38" s="10"/>
      <c r="D38" s="116"/>
      <c r="E38" s="116"/>
      <c r="F38" s="116"/>
      <c r="G38" s="116"/>
      <c r="H38" s="10"/>
      <c r="I38" s="10"/>
      <c r="J38" s="11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16"/>
      <c r="C39" s="10"/>
      <c r="D39" s="116"/>
      <c r="E39" s="116"/>
      <c r="F39" s="116"/>
      <c r="G39" s="116"/>
      <c r="H39" s="10"/>
      <c r="I39" s="10"/>
      <c r="J39" s="117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16"/>
      <c r="C40" s="10"/>
      <c r="D40" s="116"/>
      <c r="E40" s="116"/>
      <c r="F40" s="116"/>
      <c r="G40" s="116"/>
      <c r="H40" s="10"/>
      <c r="I40" s="10"/>
      <c r="J40" s="11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16"/>
      <c r="C41" s="10"/>
      <c r="D41" s="116"/>
      <c r="E41" s="116"/>
      <c r="F41" s="116"/>
      <c r="G41" s="116"/>
      <c r="H41" s="10"/>
      <c r="I41" s="10"/>
      <c r="J41" s="117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16"/>
      <c r="C42" s="10"/>
      <c r="D42" s="116"/>
      <c r="E42" s="116"/>
      <c r="F42" s="116"/>
      <c r="G42" s="116"/>
      <c r="H42" s="10"/>
      <c r="I42" s="10"/>
      <c r="J42" s="1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16"/>
      <c r="C43" s="10"/>
      <c r="D43" s="116"/>
      <c r="E43" s="116"/>
      <c r="F43" s="116"/>
      <c r="G43" s="116"/>
      <c r="H43" s="10"/>
      <c r="I43" s="10"/>
      <c r="J43" s="117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16"/>
      <c r="C44" s="10"/>
      <c r="D44" s="116"/>
      <c r="E44" s="116"/>
      <c r="F44" s="116"/>
      <c r="G44" s="116"/>
      <c r="H44" s="10"/>
      <c r="I44" s="10"/>
      <c r="J44" s="117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16"/>
      <c r="C45" s="10"/>
      <c r="D45" s="116"/>
      <c r="E45" s="116"/>
      <c r="F45" s="116"/>
      <c r="G45" s="116"/>
      <c r="H45" s="10"/>
      <c r="I45" s="10"/>
      <c r="J45" s="11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16"/>
      <c r="C46" s="10"/>
      <c r="D46" s="116"/>
      <c r="E46" s="116"/>
      <c r="F46" s="116"/>
      <c r="G46" s="116"/>
      <c r="H46" s="10"/>
      <c r="I46" s="10"/>
      <c r="J46" s="11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16"/>
      <c r="C47" s="10"/>
      <c r="D47" s="116"/>
      <c r="E47" s="116"/>
      <c r="F47" s="116"/>
      <c r="G47" s="116"/>
      <c r="H47" s="10"/>
      <c r="I47" s="10"/>
      <c r="J47" s="117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16"/>
      <c r="C48" s="10"/>
      <c r="D48" s="116"/>
      <c r="E48" s="116"/>
      <c r="F48" s="116"/>
      <c r="G48" s="116"/>
      <c r="H48" s="10"/>
      <c r="I48" s="10"/>
      <c r="J48" s="117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16"/>
      <c r="C49" s="10"/>
      <c r="D49" s="116"/>
      <c r="E49" s="116"/>
      <c r="F49" s="116"/>
      <c r="G49" s="116"/>
      <c r="H49" s="10"/>
      <c r="I49" s="10"/>
      <c r="J49" s="117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16"/>
      <c r="C50" s="10"/>
      <c r="D50" s="116"/>
      <c r="E50" s="116"/>
      <c r="F50" s="116"/>
      <c r="G50" s="116"/>
      <c r="H50" s="10"/>
      <c r="I50" s="10"/>
      <c r="J50" s="1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16"/>
      <c r="C51" s="10"/>
      <c r="D51" s="116"/>
      <c r="E51" s="116"/>
      <c r="F51" s="116"/>
      <c r="G51" s="116"/>
      <c r="H51" s="10"/>
      <c r="I51" s="10"/>
      <c r="J51" s="117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16"/>
      <c r="C52" s="10"/>
      <c r="D52" s="116"/>
      <c r="E52" s="116"/>
      <c r="F52" s="116"/>
      <c r="G52" s="116"/>
      <c r="H52" s="10"/>
      <c r="I52" s="10"/>
      <c r="J52" s="117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16"/>
      <c r="C53" s="10"/>
      <c r="D53" s="116"/>
      <c r="E53" s="116"/>
      <c r="F53" s="116"/>
      <c r="G53" s="116"/>
      <c r="H53" s="10"/>
      <c r="I53" s="10"/>
      <c r="J53" s="117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16"/>
      <c r="C54" s="10"/>
      <c r="D54" s="116"/>
      <c r="E54" s="116"/>
      <c r="F54" s="116"/>
      <c r="G54" s="116"/>
      <c r="H54" s="10"/>
      <c r="I54" s="10"/>
      <c r="J54" s="1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16"/>
      <c r="C55" s="10"/>
      <c r="D55" s="116"/>
      <c r="E55" s="116"/>
      <c r="F55" s="116"/>
      <c r="G55" s="116"/>
      <c r="H55" s="10"/>
      <c r="I55" s="10"/>
      <c r="J55" s="117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16"/>
      <c r="C56" s="10"/>
      <c r="D56" s="116"/>
      <c r="E56" s="116"/>
      <c r="F56" s="116"/>
      <c r="G56" s="116"/>
      <c r="H56" s="10"/>
      <c r="I56" s="10"/>
      <c r="J56" s="117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16"/>
      <c r="C57" s="10"/>
      <c r="D57" s="116"/>
      <c r="E57" s="116"/>
      <c r="F57" s="116"/>
      <c r="G57" s="116"/>
      <c r="H57" s="10"/>
      <c r="I57" s="10"/>
      <c r="J57" s="117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16"/>
      <c r="C58" s="10"/>
      <c r="D58" s="116"/>
      <c r="E58" s="116"/>
      <c r="F58" s="116"/>
      <c r="G58" s="116"/>
      <c r="H58" s="10"/>
      <c r="I58" s="10"/>
      <c r="J58" s="117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16"/>
      <c r="C59" s="10"/>
      <c r="D59" s="116"/>
      <c r="E59" s="116"/>
      <c r="F59" s="116"/>
      <c r="G59" s="116"/>
      <c r="H59" s="10"/>
      <c r="I59" s="10"/>
      <c r="J59" s="117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16"/>
      <c r="C60" s="10"/>
      <c r="D60" s="116"/>
      <c r="E60" s="116"/>
      <c r="F60" s="116"/>
      <c r="G60" s="116"/>
      <c r="H60" s="10"/>
      <c r="I60" s="10"/>
      <c r="J60" s="1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16"/>
      <c r="C61" s="10"/>
      <c r="D61" s="116"/>
      <c r="E61" s="116"/>
      <c r="F61" s="116"/>
      <c r="G61" s="116"/>
      <c r="H61" s="10"/>
      <c r="I61" s="10"/>
      <c r="J61" s="117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16"/>
      <c r="C62" s="10"/>
      <c r="D62" s="116"/>
      <c r="E62" s="116"/>
      <c r="F62" s="116"/>
      <c r="G62" s="116"/>
      <c r="H62" s="10"/>
      <c r="I62" s="10"/>
      <c r="J62" s="117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16"/>
      <c r="C63" s="10"/>
      <c r="D63" s="116"/>
      <c r="E63" s="116"/>
      <c r="F63" s="116"/>
      <c r="G63" s="116"/>
      <c r="H63" s="10"/>
      <c r="I63" s="10"/>
      <c r="J63" s="117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16"/>
      <c r="C64" s="10"/>
      <c r="D64" s="116"/>
      <c r="E64" s="116"/>
      <c r="F64" s="116"/>
      <c r="G64" s="116"/>
      <c r="H64" s="10"/>
      <c r="I64" s="10"/>
      <c r="J64" s="11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16"/>
      <c r="C65" s="10"/>
      <c r="D65" s="116"/>
      <c r="E65" s="116"/>
      <c r="F65" s="116"/>
      <c r="G65" s="116"/>
      <c r="H65" s="10"/>
      <c r="I65" s="10"/>
      <c r="J65" s="11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16"/>
      <c r="C66" s="10"/>
      <c r="D66" s="116"/>
      <c r="E66" s="116"/>
      <c r="F66" s="116"/>
      <c r="G66" s="116"/>
      <c r="H66" s="10"/>
      <c r="I66" s="10"/>
      <c r="J66" s="11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16"/>
      <c r="C67" s="10"/>
      <c r="D67" s="116"/>
      <c r="E67" s="116"/>
      <c r="F67" s="116"/>
      <c r="G67" s="116"/>
      <c r="H67" s="10"/>
      <c r="I67" s="10"/>
      <c r="J67" s="11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16"/>
      <c r="C68" s="10"/>
      <c r="D68" s="116"/>
      <c r="E68" s="116"/>
      <c r="F68" s="116"/>
      <c r="G68" s="116"/>
      <c r="H68" s="10"/>
      <c r="I68" s="10"/>
      <c r="J68" s="11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16"/>
      <c r="C69" s="10"/>
      <c r="D69" s="116"/>
      <c r="E69" s="116"/>
      <c r="F69" s="116"/>
      <c r="G69" s="116"/>
      <c r="H69" s="10"/>
      <c r="I69" s="10"/>
      <c r="J69" s="11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16"/>
      <c r="C70" s="10"/>
      <c r="D70" s="116"/>
      <c r="E70" s="116"/>
      <c r="F70" s="116"/>
      <c r="G70" s="116"/>
      <c r="H70" s="10"/>
      <c r="I70" s="10"/>
      <c r="J70" s="11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16"/>
      <c r="C71" s="10"/>
      <c r="D71" s="116"/>
      <c r="E71" s="116"/>
      <c r="F71" s="116"/>
      <c r="G71" s="116"/>
      <c r="H71" s="10"/>
      <c r="I71" s="10"/>
      <c r="J71" s="11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16"/>
      <c r="C72" s="10"/>
      <c r="D72" s="116"/>
      <c r="E72" s="116"/>
      <c r="F72" s="116"/>
      <c r="G72" s="116"/>
      <c r="H72" s="10"/>
      <c r="I72" s="10"/>
      <c r="J72" s="11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16"/>
      <c r="C73" s="10"/>
      <c r="D73" s="116"/>
      <c r="E73" s="116"/>
      <c r="F73" s="116"/>
      <c r="G73" s="116"/>
      <c r="H73" s="10"/>
      <c r="I73" s="10"/>
      <c r="J73" s="11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16"/>
      <c r="C74" s="10"/>
      <c r="D74" s="116"/>
      <c r="E74" s="116"/>
      <c r="F74" s="116"/>
      <c r="G74" s="116"/>
      <c r="H74" s="10"/>
      <c r="I74" s="10"/>
      <c r="J74" s="11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16"/>
      <c r="C75" s="10"/>
      <c r="D75" s="116"/>
      <c r="E75" s="116"/>
      <c r="F75" s="116"/>
      <c r="G75" s="116"/>
      <c r="H75" s="10"/>
      <c r="I75" s="10"/>
      <c r="J75" s="11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16"/>
      <c r="C76" s="10"/>
      <c r="D76" s="116"/>
      <c r="E76" s="116"/>
      <c r="F76" s="116"/>
      <c r="G76" s="116"/>
      <c r="H76" s="10"/>
      <c r="I76" s="10"/>
      <c r="J76" s="11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16"/>
      <c r="C77" s="10"/>
      <c r="D77" s="116"/>
      <c r="E77" s="116"/>
      <c r="F77" s="116"/>
      <c r="G77" s="116"/>
      <c r="H77" s="10"/>
      <c r="I77" s="10"/>
      <c r="J77" s="11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16"/>
      <c r="C78" s="10"/>
      <c r="D78" s="116"/>
      <c r="E78" s="116"/>
      <c r="F78" s="116"/>
      <c r="G78" s="116"/>
      <c r="H78" s="10"/>
      <c r="I78" s="10"/>
      <c r="J78" s="11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16"/>
      <c r="C79" s="10"/>
      <c r="D79" s="116"/>
      <c r="E79" s="116"/>
      <c r="F79" s="116"/>
      <c r="G79" s="116"/>
      <c r="H79" s="10"/>
      <c r="I79" s="10"/>
      <c r="J79" s="11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16"/>
      <c r="C80" s="10"/>
      <c r="D80" s="116"/>
      <c r="E80" s="116"/>
      <c r="F80" s="116"/>
      <c r="G80" s="116"/>
      <c r="H80" s="10"/>
      <c r="I80" s="10"/>
      <c r="J80" s="11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16"/>
      <c r="C81" s="10"/>
      <c r="D81" s="116"/>
      <c r="E81" s="116"/>
      <c r="F81" s="116"/>
      <c r="G81" s="116"/>
      <c r="H81" s="10"/>
      <c r="I81" s="10"/>
      <c r="J81" s="11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16"/>
      <c r="C82" s="10"/>
      <c r="D82" s="116"/>
      <c r="E82" s="116"/>
      <c r="F82" s="116"/>
      <c r="G82" s="116"/>
      <c r="H82" s="10"/>
      <c r="I82" s="10"/>
      <c r="J82" s="11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16"/>
      <c r="C83" s="10"/>
      <c r="D83" s="116"/>
      <c r="E83" s="116"/>
      <c r="F83" s="116"/>
      <c r="G83" s="116"/>
      <c r="H83" s="10"/>
      <c r="I83" s="10"/>
      <c r="J83" s="11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16"/>
      <c r="C84" s="10"/>
      <c r="D84" s="116"/>
      <c r="E84" s="116"/>
      <c r="F84" s="116"/>
      <c r="G84" s="116"/>
      <c r="H84" s="10"/>
      <c r="I84" s="10"/>
      <c r="J84" s="11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16"/>
      <c r="C85" s="10"/>
      <c r="D85" s="116"/>
      <c r="E85" s="116"/>
      <c r="F85" s="116"/>
      <c r="G85" s="116"/>
      <c r="H85" s="10"/>
      <c r="I85" s="10"/>
      <c r="J85" s="11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16"/>
      <c r="C86" s="10"/>
      <c r="D86" s="116"/>
      <c r="E86" s="116"/>
      <c r="F86" s="116"/>
      <c r="G86" s="116"/>
      <c r="H86" s="10"/>
      <c r="I86" s="10"/>
      <c r="J86" s="11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16"/>
      <c r="C87" s="10"/>
      <c r="D87" s="116"/>
      <c r="E87" s="116"/>
      <c r="F87" s="116"/>
      <c r="G87" s="116"/>
      <c r="H87" s="10"/>
      <c r="I87" s="10"/>
      <c r="J87" s="11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16"/>
      <c r="C88" s="10"/>
      <c r="D88" s="116"/>
      <c r="E88" s="116"/>
      <c r="F88" s="116"/>
      <c r="G88" s="116"/>
      <c r="H88" s="10"/>
      <c r="I88" s="10"/>
      <c r="J88" s="11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16"/>
      <c r="C89" s="10"/>
      <c r="D89" s="116"/>
      <c r="E89" s="116"/>
      <c r="F89" s="116"/>
      <c r="G89" s="116"/>
      <c r="H89" s="10"/>
      <c r="I89" s="10"/>
      <c r="J89" s="11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16"/>
      <c r="C90" s="10"/>
      <c r="D90" s="116"/>
      <c r="E90" s="116"/>
      <c r="F90" s="116"/>
      <c r="G90" s="116"/>
      <c r="H90" s="10"/>
      <c r="I90" s="10"/>
      <c r="J90" s="11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16"/>
      <c r="C91" s="10"/>
      <c r="D91" s="116"/>
      <c r="E91" s="116"/>
      <c r="F91" s="116"/>
      <c r="G91" s="116"/>
      <c r="H91" s="10"/>
      <c r="I91" s="10"/>
      <c r="J91" s="11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16"/>
      <c r="C92" s="10"/>
      <c r="D92" s="116"/>
      <c r="E92" s="116"/>
      <c r="F92" s="116"/>
      <c r="G92" s="116"/>
      <c r="H92" s="10"/>
      <c r="I92" s="10"/>
      <c r="J92" s="11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16"/>
      <c r="C93" s="10"/>
      <c r="D93" s="116"/>
      <c r="E93" s="116"/>
      <c r="F93" s="116"/>
      <c r="G93" s="116"/>
      <c r="H93" s="10"/>
      <c r="I93" s="10"/>
      <c r="J93" s="11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16"/>
      <c r="C94" s="10"/>
      <c r="D94" s="116"/>
      <c r="E94" s="116"/>
      <c r="F94" s="116"/>
      <c r="G94" s="116"/>
      <c r="H94" s="10"/>
      <c r="I94" s="10"/>
      <c r="J94" s="11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16"/>
      <c r="C95" s="10"/>
      <c r="D95" s="116"/>
      <c r="E95" s="116"/>
      <c r="F95" s="116"/>
      <c r="G95" s="116"/>
      <c r="H95" s="10"/>
      <c r="I95" s="10"/>
      <c r="J95" s="11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16"/>
      <c r="C96" s="10"/>
      <c r="D96" s="116"/>
      <c r="E96" s="116"/>
      <c r="F96" s="116"/>
      <c r="G96" s="116"/>
      <c r="H96" s="10"/>
      <c r="I96" s="10"/>
      <c r="J96" s="11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16"/>
      <c r="C97" s="10"/>
      <c r="D97" s="116"/>
      <c r="E97" s="116"/>
      <c r="F97" s="116"/>
      <c r="G97" s="116"/>
      <c r="H97" s="10"/>
      <c r="I97" s="10"/>
      <c r="J97" s="11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16"/>
      <c r="C98" s="10"/>
      <c r="D98" s="116"/>
      <c r="E98" s="116"/>
      <c r="F98" s="116"/>
      <c r="G98" s="116"/>
      <c r="H98" s="10"/>
      <c r="I98" s="10"/>
      <c r="J98" s="11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16"/>
      <c r="C99" s="10"/>
      <c r="D99" s="116"/>
      <c r="E99" s="116"/>
      <c r="F99" s="116"/>
      <c r="G99" s="116"/>
      <c r="H99" s="10"/>
      <c r="I99" s="10"/>
      <c r="J99" s="11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16"/>
      <c r="C100" s="10"/>
      <c r="D100" s="116"/>
      <c r="E100" s="116"/>
      <c r="F100" s="116"/>
      <c r="G100" s="116"/>
      <c r="H100" s="10"/>
      <c r="I100" s="10"/>
      <c r="J100" s="11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16"/>
      <c r="C101" s="10"/>
      <c r="D101" s="116"/>
      <c r="E101" s="116"/>
      <c r="F101" s="116"/>
      <c r="G101" s="116"/>
      <c r="H101" s="10"/>
      <c r="I101" s="10"/>
      <c r="J101" s="11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16"/>
      <c r="C102" s="10"/>
      <c r="D102" s="116"/>
      <c r="E102" s="116"/>
      <c r="F102" s="116"/>
      <c r="G102" s="116"/>
      <c r="H102" s="10"/>
      <c r="I102" s="10"/>
      <c r="J102" s="1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16"/>
      <c r="C103" s="10"/>
      <c r="D103" s="116"/>
      <c r="E103" s="116"/>
      <c r="F103" s="116"/>
      <c r="G103" s="116"/>
      <c r="H103" s="10"/>
      <c r="I103" s="10"/>
      <c r="J103" s="1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16"/>
      <c r="C104" s="10"/>
      <c r="D104" s="116"/>
      <c r="E104" s="116"/>
      <c r="F104" s="116"/>
      <c r="G104" s="116"/>
      <c r="H104" s="10"/>
      <c r="I104" s="10"/>
      <c r="J104" s="1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16"/>
      <c r="C105" s="10"/>
      <c r="D105" s="116"/>
      <c r="E105" s="116"/>
      <c r="F105" s="116"/>
      <c r="G105" s="116"/>
      <c r="H105" s="10"/>
      <c r="I105" s="10"/>
      <c r="J105" s="1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16"/>
      <c r="C106" s="10"/>
      <c r="D106" s="116"/>
      <c r="E106" s="116"/>
      <c r="F106" s="116"/>
      <c r="G106" s="116"/>
      <c r="H106" s="10"/>
      <c r="I106" s="10"/>
      <c r="J106" s="1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16"/>
      <c r="C107" s="10"/>
      <c r="D107" s="116"/>
      <c r="E107" s="116"/>
      <c r="F107" s="116"/>
      <c r="G107" s="116"/>
      <c r="H107" s="10"/>
      <c r="I107" s="10"/>
      <c r="J107" s="1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16"/>
      <c r="C108" s="10"/>
      <c r="D108" s="116"/>
      <c r="E108" s="116"/>
      <c r="F108" s="116"/>
      <c r="G108" s="116"/>
      <c r="H108" s="10"/>
      <c r="I108" s="10"/>
      <c r="J108" s="1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16"/>
      <c r="C109" s="10"/>
      <c r="D109" s="116"/>
      <c r="E109" s="116"/>
      <c r="F109" s="116"/>
      <c r="G109" s="116"/>
      <c r="H109" s="10"/>
      <c r="I109" s="10"/>
      <c r="J109" s="1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16"/>
      <c r="C110" s="10"/>
      <c r="D110" s="116"/>
      <c r="E110" s="116"/>
      <c r="F110" s="116"/>
      <c r="G110" s="116"/>
      <c r="H110" s="10"/>
      <c r="I110" s="10"/>
      <c r="J110" s="1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16"/>
      <c r="C111" s="10"/>
      <c r="D111" s="116"/>
      <c r="E111" s="116"/>
      <c r="F111" s="116"/>
      <c r="G111" s="116"/>
      <c r="H111" s="10"/>
      <c r="I111" s="10"/>
      <c r="J111" s="1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16"/>
      <c r="C112" s="10"/>
      <c r="D112" s="116"/>
      <c r="E112" s="116"/>
      <c r="F112" s="116"/>
      <c r="G112" s="116"/>
      <c r="H112" s="10"/>
      <c r="I112" s="10"/>
      <c r="J112" s="1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16"/>
      <c r="C113" s="10"/>
      <c r="D113" s="116"/>
      <c r="E113" s="116"/>
      <c r="F113" s="116"/>
      <c r="G113" s="116"/>
      <c r="H113" s="10"/>
      <c r="I113" s="10"/>
      <c r="J113" s="1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16"/>
      <c r="C114" s="10"/>
      <c r="D114" s="116"/>
      <c r="E114" s="116"/>
      <c r="F114" s="116"/>
      <c r="G114" s="116"/>
      <c r="H114" s="10"/>
      <c r="I114" s="10"/>
      <c r="J114" s="1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16"/>
      <c r="C115" s="10"/>
      <c r="D115" s="116"/>
      <c r="E115" s="116"/>
      <c r="F115" s="116"/>
      <c r="G115" s="116"/>
      <c r="H115" s="10"/>
      <c r="I115" s="10"/>
      <c r="J115" s="1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16"/>
      <c r="C116" s="10"/>
      <c r="D116" s="116"/>
      <c r="E116" s="116"/>
      <c r="F116" s="116"/>
      <c r="G116" s="116"/>
      <c r="H116" s="10"/>
      <c r="I116" s="10"/>
      <c r="J116" s="1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16"/>
      <c r="C117" s="10"/>
      <c r="D117" s="116"/>
      <c r="E117" s="116"/>
      <c r="F117" s="116"/>
      <c r="G117" s="116"/>
      <c r="H117" s="10"/>
      <c r="I117" s="10"/>
      <c r="J117" s="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16"/>
      <c r="C118" s="10"/>
      <c r="D118" s="116"/>
      <c r="E118" s="116"/>
      <c r="F118" s="116"/>
      <c r="G118" s="116"/>
      <c r="H118" s="10"/>
      <c r="I118" s="10"/>
      <c r="J118" s="1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16"/>
      <c r="C119" s="10"/>
      <c r="D119" s="116"/>
      <c r="E119" s="116"/>
      <c r="F119" s="116"/>
      <c r="G119" s="116"/>
      <c r="H119" s="10"/>
      <c r="I119" s="10"/>
      <c r="J119" s="1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16"/>
      <c r="C120" s="10"/>
      <c r="D120" s="116"/>
      <c r="E120" s="116"/>
      <c r="F120" s="116"/>
      <c r="G120" s="116"/>
      <c r="H120" s="10"/>
      <c r="I120" s="10"/>
      <c r="J120" s="1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16"/>
      <c r="C121" s="10"/>
      <c r="D121" s="116"/>
      <c r="E121" s="116"/>
      <c r="F121" s="116"/>
      <c r="G121" s="116"/>
      <c r="H121" s="10"/>
      <c r="I121" s="10"/>
      <c r="J121" s="1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16"/>
      <c r="C122" s="10"/>
      <c r="D122" s="116"/>
      <c r="E122" s="116"/>
      <c r="F122" s="116"/>
      <c r="G122" s="116"/>
      <c r="H122" s="10"/>
      <c r="I122" s="10"/>
      <c r="J122" s="11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16"/>
      <c r="C123" s="10"/>
      <c r="D123" s="116"/>
      <c r="E123" s="116"/>
      <c r="F123" s="116"/>
      <c r="G123" s="116"/>
      <c r="H123" s="10"/>
      <c r="I123" s="10"/>
      <c r="J123" s="11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16"/>
      <c r="C124" s="10"/>
      <c r="D124" s="116"/>
      <c r="E124" s="116"/>
      <c r="F124" s="116"/>
      <c r="G124" s="116"/>
      <c r="H124" s="10"/>
      <c r="I124" s="10"/>
      <c r="J124" s="11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16"/>
      <c r="C125" s="10"/>
      <c r="D125" s="116"/>
      <c r="E125" s="116"/>
      <c r="F125" s="116"/>
      <c r="G125" s="116"/>
      <c r="H125" s="10"/>
      <c r="I125" s="10"/>
      <c r="J125" s="117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16"/>
      <c r="C126" s="10"/>
      <c r="D126" s="116"/>
      <c r="E126" s="116"/>
      <c r="F126" s="116"/>
      <c r="G126" s="116"/>
      <c r="H126" s="10"/>
      <c r="I126" s="10"/>
      <c r="J126" s="117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16"/>
      <c r="C127" s="10"/>
      <c r="D127" s="116"/>
      <c r="E127" s="116"/>
      <c r="F127" s="116"/>
      <c r="G127" s="116"/>
      <c r="H127" s="10"/>
      <c r="I127" s="10"/>
      <c r="J127" s="117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16"/>
      <c r="C128" s="10"/>
      <c r="D128" s="116"/>
      <c r="E128" s="116"/>
      <c r="F128" s="116"/>
      <c r="G128" s="116"/>
      <c r="H128" s="10"/>
      <c r="I128" s="10"/>
      <c r="J128" s="117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16"/>
      <c r="C129" s="10"/>
      <c r="D129" s="116"/>
      <c r="E129" s="116"/>
      <c r="F129" s="116"/>
      <c r="G129" s="116"/>
      <c r="H129" s="10"/>
      <c r="I129" s="10"/>
      <c r="J129" s="117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16"/>
      <c r="C130" s="10"/>
      <c r="D130" s="116"/>
      <c r="E130" s="116"/>
      <c r="F130" s="116"/>
      <c r="G130" s="116"/>
      <c r="H130" s="10"/>
      <c r="I130" s="10"/>
      <c r="J130" s="117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16"/>
      <c r="C131" s="10"/>
      <c r="D131" s="116"/>
      <c r="E131" s="116"/>
      <c r="F131" s="116"/>
      <c r="G131" s="116"/>
      <c r="H131" s="10"/>
      <c r="I131" s="10"/>
      <c r="J131" s="117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16"/>
      <c r="C132" s="10"/>
      <c r="D132" s="116"/>
      <c r="E132" s="116"/>
      <c r="F132" s="116"/>
      <c r="G132" s="116"/>
      <c r="H132" s="10"/>
      <c r="I132" s="10"/>
      <c r="J132" s="117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16"/>
      <c r="C133" s="10"/>
      <c r="D133" s="116"/>
      <c r="E133" s="116"/>
      <c r="F133" s="116"/>
      <c r="G133" s="116"/>
      <c r="H133" s="10"/>
      <c r="I133" s="10"/>
      <c r="J133" s="117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16"/>
      <c r="C134" s="10"/>
      <c r="D134" s="116"/>
      <c r="E134" s="116"/>
      <c r="F134" s="116"/>
      <c r="G134" s="116"/>
      <c r="H134" s="10"/>
      <c r="I134" s="10"/>
      <c r="J134" s="117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16"/>
      <c r="C135" s="10"/>
      <c r="D135" s="116"/>
      <c r="E135" s="116"/>
      <c r="F135" s="116"/>
      <c r="G135" s="116"/>
      <c r="H135" s="10"/>
      <c r="I135" s="10"/>
      <c r="J135" s="117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16"/>
      <c r="C136" s="10"/>
      <c r="D136" s="116"/>
      <c r="E136" s="116"/>
      <c r="F136" s="116"/>
      <c r="G136" s="116"/>
      <c r="H136" s="10"/>
      <c r="I136" s="10"/>
      <c r="J136" s="117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16"/>
      <c r="C137" s="10"/>
      <c r="D137" s="116"/>
      <c r="E137" s="116"/>
      <c r="F137" s="116"/>
      <c r="G137" s="116"/>
      <c r="H137" s="10"/>
      <c r="I137" s="10"/>
      <c r="J137" s="117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16"/>
      <c r="C138" s="10"/>
      <c r="D138" s="116"/>
      <c r="E138" s="116"/>
      <c r="F138" s="116"/>
      <c r="G138" s="116"/>
      <c r="H138" s="10"/>
      <c r="I138" s="10"/>
      <c r="J138" s="117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16"/>
      <c r="C139" s="10"/>
      <c r="D139" s="116"/>
      <c r="E139" s="116"/>
      <c r="F139" s="116"/>
      <c r="G139" s="116"/>
      <c r="H139" s="10"/>
      <c r="I139" s="10"/>
      <c r="J139" s="117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16"/>
      <c r="C140" s="10"/>
      <c r="D140" s="116"/>
      <c r="E140" s="116"/>
      <c r="F140" s="116"/>
      <c r="G140" s="116"/>
      <c r="H140" s="10"/>
      <c r="I140" s="10"/>
      <c r="J140" s="117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16"/>
      <c r="C141" s="10"/>
      <c r="D141" s="116"/>
      <c r="E141" s="116"/>
      <c r="F141" s="116"/>
      <c r="G141" s="116"/>
      <c r="H141" s="10"/>
      <c r="I141" s="10"/>
      <c r="J141" s="117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16"/>
      <c r="C142" s="10"/>
      <c r="D142" s="116"/>
      <c r="E142" s="116"/>
      <c r="F142" s="116"/>
      <c r="G142" s="116"/>
      <c r="H142" s="10"/>
      <c r="I142" s="10"/>
      <c r="J142" s="117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16"/>
      <c r="C143" s="10"/>
      <c r="D143" s="116"/>
      <c r="E143" s="116"/>
      <c r="F143" s="116"/>
      <c r="G143" s="116"/>
      <c r="H143" s="10"/>
      <c r="I143" s="10"/>
      <c r="J143" s="117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16"/>
      <c r="C144" s="10"/>
      <c r="D144" s="116"/>
      <c r="E144" s="116"/>
      <c r="F144" s="116"/>
      <c r="G144" s="116"/>
      <c r="H144" s="10"/>
      <c r="I144" s="10"/>
      <c r="J144" s="117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16"/>
      <c r="C145" s="10"/>
      <c r="D145" s="116"/>
      <c r="E145" s="116"/>
      <c r="F145" s="116"/>
      <c r="G145" s="116"/>
      <c r="H145" s="10"/>
      <c r="I145" s="10"/>
      <c r="J145" s="117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16"/>
      <c r="C146" s="10"/>
      <c r="D146" s="116"/>
      <c r="E146" s="116"/>
      <c r="F146" s="116"/>
      <c r="G146" s="116"/>
      <c r="H146" s="10"/>
      <c r="I146" s="10"/>
      <c r="J146" s="117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16"/>
      <c r="C147" s="10"/>
      <c r="D147" s="116"/>
      <c r="E147" s="116"/>
      <c r="F147" s="116"/>
      <c r="G147" s="116"/>
      <c r="H147" s="10"/>
      <c r="I147" s="10"/>
      <c r="J147" s="117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16"/>
      <c r="C148" s="10"/>
      <c r="D148" s="116"/>
      <c r="E148" s="116"/>
      <c r="F148" s="116"/>
      <c r="G148" s="116"/>
      <c r="H148" s="10"/>
      <c r="I148" s="10"/>
      <c r="J148" s="117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16"/>
      <c r="C149" s="10"/>
      <c r="D149" s="116"/>
      <c r="E149" s="116"/>
      <c r="F149" s="116"/>
      <c r="G149" s="116"/>
      <c r="H149" s="10"/>
      <c r="I149" s="10"/>
      <c r="J149" s="117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16"/>
      <c r="C150" s="10"/>
      <c r="D150" s="116"/>
      <c r="E150" s="116"/>
      <c r="F150" s="116"/>
      <c r="G150" s="116"/>
      <c r="H150" s="10"/>
      <c r="I150" s="10"/>
      <c r="J150" s="117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16"/>
      <c r="C151" s="10"/>
      <c r="D151" s="116"/>
      <c r="E151" s="116"/>
      <c r="F151" s="116"/>
      <c r="G151" s="116"/>
      <c r="H151" s="10"/>
      <c r="I151" s="10"/>
      <c r="J151" s="117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16"/>
      <c r="C152" s="10"/>
      <c r="D152" s="116"/>
      <c r="E152" s="116"/>
      <c r="F152" s="116"/>
      <c r="G152" s="116"/>
      <c r="H152" s="10"/>
      <c r="I152" s="10"/>
      <c r="J152" s="117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16"/>
      <c r="C153" s="10"/>
      <c r="D153" s="116"/>
      <c r="E153" s="116"/>
      <c r="F153" s="116"/>
      <c r="G153" s="116"/>
      <c r="H153" s="10"/>
      <c r="I153" s="10"/>
      <c r="J153" s="117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16"/>
      <c r="C154" s="10"/>
      <c r="D154" s="116"/>
      <c r="E154" s="116"/>
      <c r="F154" s="116"/>
      <c r="G154" s="116"/>
      <c r="H154" s="10"/>
      <c r="I154" s="10"/>
      <c r="J154" s="117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16"/>
      <c r="C155" s="10"/>
      <c r="D155" s="116"/>
      <c r="E155" s="116"/>
      <c r="F155" s="116"/>
      <c r="G155" s="116"/>
      <c r="H155" s="10"/>
      <c r="I155" s="10"/>
      <c r="J155" s="117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16"/>
      <c r="C156" s="10"/>
      <c r="D156" s="116"/>
      <c r="E156" s="116"/>
      <c r="F156" s="116"/>
      <c r="G156" s="116"/>
      <c r="H156" s="10"/>
      <c r="I156" s="10"/>
      <c r="J156" s="117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17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17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17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17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17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17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17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17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17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17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17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17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17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17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17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17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17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17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17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17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17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17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17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17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17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17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17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17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17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17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17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17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17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17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17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17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17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17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17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17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17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17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17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17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17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17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17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17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17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17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17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17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17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17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17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17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17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17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17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17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17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17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17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17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17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17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17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17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17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17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17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J233" s="117"/>
    </row>
    <row r="234" spans="1:26" ht="15.75" customHeight="1" x14ac:dyDescent="0.25">
      <c r="J234" s="117"/>
    </row>
    <row r="235" spans="1:26" ht="15.75" customHeight="1" x14ac:dyDescent="0.25">
      <c r="J235" s="117"/>
    </row>
    <row r="236" spans="1:26" ht="15.75" customHeight="1" x14ac:dyDescent="0.25">
      <c r="J236" s="117"/>
    </row>
    <row r="237" spans="1:26" ht="15.75" customHeight="1" x14ac:dyDescent="0.25">
      <c r="J237" s="117"/>
    </row>
    <row r="238" spans="1:26" ht="15.75" customHeight="1" x14ac:dyDescent="0.25">
      <c r="J238" s="117"/>
    </row>
    <row r="239" spans="1:26" ht="15.75" customHeight="1" x14ac:dyDescent="0.25">
      <c r="J239" s="117"/>
    </row>
    <row r="240" spans="1:26" ht="15.75" customHeight="1" x14ac:dyDescent="0.25">
      <c r="J240" s="117"/>
    </row>
    <row r="241" spans="10:10" ht="15.75" customHeight="1" x14ac:dyDescent="0.25">
      <c r="J241" s="117"/>
    </row>
    <row r="242" spans="10:10" ht="15.75" customHeight="1" x14ac:dyDescent="0.25">
      <c r="J242" s="117"/>
    </row>
    <row r="243" spans="10:10" ht="15.75" customHeight="1" x14ac:dyDescent="0.25">
      <c r="J243" s="117"/>
    </row>
    <row r="244" spans="10:10" ht="15.75" customHeight="1" x14ac:dyDescent="0.25">
      <c r="J244" s="117"/>
    </row>
    <row r="245" spans="10:10" ht="15.75" customHeight="1" x14ac:dyDescent="0.25">
      <c r="J245" s="117"/>
    </row>
    <row r="246" spans="10:10" ht="15.75" customHeight="1" x14ac:dyDescent="0.25">
      <c r="J246" s="117"/>
    </row>
    <row r="247" spans="10:10" ht="15.75" customHeight="1" x14ac:dyDescent="0.25">
      <c r="J247" s="117"/>
    </row>
    <row r="248" spans="10:10" ht="15.75" customHeight="1" x14ac:dyDescent="0.25">
      <c r="J248" s="117"/>
    </row>
    <row r="249" spans="10:10" ht="15.75" customHeight="1" x14ac:dyDescent="0.25">
      <c r="J249" s="117"/>
    </row>
    <row r="250" spans="10:10" ht="15.75" customHeight="1" x14ac:dyDescent="0.25">
      <c r="J250" s="117"/>
    </row>
    <row r="251" spans="10:10" ht="15.75" customHeight="1" x14ac:dyDescent="0.25">
      <c r="J251" s="117"/>
    </row>
    <row r="252" spans="10:10" ht="15.75" customHeight="1" x14ac:dyDescent="0.25">
      <c r="J252" s="117"/>
    </row>
    <row r="253" spans="10:10" ht="15.75" customHeight="1" x14ac:dyDescent="0.25">
      <c r="J253" s="117"/>
    </row>
    <row r="254" spans="10:10" ht="15.75" customHeight="1" x14ac:dyDescent="0.25">
      <c r="J254" s="117"/>
    </row>
    <row r="255" spans="10:10" ht="15.75" customHeight="1" x14ac:dyDescent="0.25">
      <c r="J255" s="117"/>
    </row>
    <row r="256" spans="10:10" ht="15.75" customHeight="1" x14ac:dyDescent="0.25">
      <c r="J256" s="117"/>
    </row>
    <row r="257" spans="10:10" ht="15.75" customHeight="1" x14ac:dyDescent="0.25">
      <c r="J257" s="117"/>
    </row>
    <row r="258" spans="10:10" ht="15.75" customHeight="1" x14ac:dyDescent="0.25">
      <c r="J258" s="117"/>
    </row>
    <row r="259" spans="10:10" ht="15.75" customHeight="1" x14ac:dyDescent="0.25">
      <c r="J259" s="117"/>
    </row>
    <row r="260" spans="10:10" ht="15.75" customHeight="1" x14ac:dyDescent="0.25">
      <c r="J260" s="117"/>
    </row>
    <row r="261" spans="10:10" ht="15.75" customHeight="1" x14ac:dyDescent="0.25">
      <c r="J261" s="117"/>
    </row>
    <row r="262" spans="10:10" ht="15.75" customHeight="1" x14ac:dyDescent="0.25">
      <c r="J262" s="117"/>
    </row>
    <row r="263" spans="10:10" ht="15.75" customHeight="1" x14ac:dyDescent="0.25">
      <c r="J263" s="117"/>
    </row>
    <row r="264" spans="10:10" ht="15.75" customHeight="1" x14ac:dyDescent="0.25">
      <c r="J264" s="117"/>
    </row>
    <row r="265" spans="10:10" ht="15.75" customHeight="1" x14ac:dyDescent="0.25">
      <c r="J265" s="117"/>
    </row>
    <row r="266" spans="10:10" ht="15.75" customHeight="1" x14ac:dyDescent="0.25">
      <c r="J266" s="117"/>
    </row>
    <row r="267" spans="10:10" ht="15.75" customHeight="1" x14ac:dyDescent="0.25">
      <c r="J267" s="117"/>
    </row>
    <row r="268" spans="10:10" ht="15.75" customHeight="1" x14ac:dyDescent="0.25">
      <c r="J268" s="117"/>
    </row>
    <row r="269" spans="10:10" ht="15.75" customHeight="1" x14ac:dyDescent="0.25">
      <c r="J269" s="117"/>
    </row>
    <row r="270" spans="10:10" ht="15.75" customHeight="1" x14ac:dyDescent="0.25">
      <c r="J270" s="117"/>
    </row>
    <row r="271" spans="10:10" ht="15.75" customHeight="1" x14ac:dyDescent="0.25">
      <c r="J271" s="117"/>
    </row>
    <row r="272" spans="10:10" ht="15.75" customHeight="1" x14ac:dyDescent="0.25">
      <c r="J272" s="117"/>
    </row>
    <row r="273" spans="10:10" ht="15.75" customHeight="1" x14ac:dyDescent="0.25">
      <c r="J273" s="117"/>
    </row>
    <row r="274" spans="10:10" ht="15.75" customHeight="1" x14ac:dyDescent="0.25">
      <c r="J274" s="117"/>
    </row>
    <row r="275" spans="10:10" ht="15.75" customHeight="1" x14ac:dyDescent="0.25">
      <c r="J275" s="117"/>
    </row>
    <row r="276" spans="10:10" ht="15.75" customHeight="1" x14ac:dyDescent="0.25">
      <c r="J276" s="117"/>
    </row>
    <row r="277" spans="10:10" ht="15.75" customHeight="1" x14ac:dyDescent="0.25">
      <c r="J277" s="117"/>
    </row>
    <row r="278" spans="10:10" ht="15.75" customHeight="1" x14ac:dyDescent="0.25">
      <c r="J278" s="117"/>
    </row>
    <row r="279" spans="10:10" ht="15.75" customHeight="1" x14ac:dyDescent="0.25">
      <c r="J279" s="117"/>
    </row>
    <row r="280" spans="10:10" ht="15.75" customHeight="1" x14ac:dyDescent="0.25">
      <c r="J280" s="117"/>
    </row>
    <row r="281" spans="10:10" ht="15.75" customHeight="1" x14ac:dyDescent="0.25">
      <c r="J281" s="117"/>
    </row>
    <row r="282" spans="10:10" ht="15.75" customHeight="1" x14ac:dyDescent="0.25">
      <c r="J282" s="117"/>
    </row>
    <row r="283" spans="10:10" ht="15.75" customHeight="1" x14ac:dyDescent="0.25">
      <c r="J283" s="117"/>
    </row>
    <row r="284" spans="10:10" ht="15.75" customHeight="1" x14ac:dyDescent="0.25">
      <c r="J284" s="117"/>
    </row>
    <row r="285" spans="10:10" ht="15.75" customHeight="1" x14ac:dyDescent="0.25">
      <c r="J285" s="117"/>
    </row>
    <row r="286" spans="10:10" ht="15.75" customHeight="1" x14ac:dyDescent="0.25">
      <c r="J286" s="117"/>
    </row>
    <row r="287" spans="10:10" ht="15.75" customHeight="1" x14ac:dyDescent="0.25">
      <c r="J287" s="117"/>
    </row>
    <row r="288" spans="10:10" ht="15.75" customHeight="1" x14ac:dyDescent="0.25">
      <c r="J288" s="117"/>
    </row>
    <row r="289" spans="10:10" ht="15.75" customHeight="1" x14ac:dyDescent="0.25">
      <c r="J289" s="117"/>
    </row>
    <row r="290" spans="10:10" ht="15.75" customHeight="1" x14ac:dyDescent="0.25">
      <c r="J290" s="117"/>
    </row>
    <row r="291" spans="10:10" ht="15.75" customHeight="1" x14ac:dyDescent="0.25">
      <c r="J291" s="117"/>
    </row>
    <row r="292" spans="10:10" ht="15.75" customHeight="1" x14ac:dyDescent="0.25">
      <c r="J292" s="117"/>
    </row>
    <row r="293" spans="10:10" ht="15.75" customHeight="1" x14ac:dyDescent="0.25">
      <c r="J293" s="117"/>
    </row>
    <row r="294" spans="10:10" ht="15.75" customHeight="1" x14ac:dyDescent="0.25">
      <c r="J294" s="117"/>
    </row>
    <row r="295" spans="10:10" ht="15.75" customHeight="1" x14ac:dyDescent="0.25">
      <c r="J295" s="117"/>
    </row>
    <row r="296" spans="10:10" ht="15.75" customHeight="1" x14ac:dyDescent="0.25">
      <c r="J296" s="117"/>
    </row>
    <row r="297" spans="10:10" ht="15.75" customHeight="1" x14ac:dyDescent="0.25">
      <c r="J297" s="117"/>
    </row>
    <row r="298" spans="10:10" ht="15.75" customHeight="1" x14ac:dyDescent="0.25">
      <c r="J298" s="117"/>
    </row>
    <row r="299" spans="10:10" ht="15.75" customHeight="1" x14ac:dyDescent="0.25">
      <c r="J299" s="117"/>
    </row>
    <row r="300" spans="10:10" ht="15.75" customHeight="1" x14ac:dyDescent="0.25">
      <c r="J300" s="117"/>
    </row>
    <row r="301" spans="10:10" ht="15.75" customHeight="1" x14ac:dyDescent="0.25">
      <c r="J301" s="117"/>
    </row>
    <row r="302" spans="10:10" ht="15.75" customHeight="1" x14ac:dyDescent="0.25">
      <c r="J302" s="117"/>
    </row>
    <row r="303" spans="10:10" ht="15.75" customHeight="1" x14ac:dyDescent="0.25">
      <c r="J303" s="117"/>
    </row>
    <row r="304" spans="10:10" ht="15.75" customHeight="1" x14ac:dyDescent="0.25">
      <c r="J304" s="117"/>
    </row>
    <row r="305" spans="10:10" ht="15.75" customHeight="1" x14ac:dyDescent="0.25">
      <c r="J305" s="117"/>
    </row>
    <row r="306" spans="10:10" ht="15.75" customHeight="1" x14ac:dyDescent="0.25">
      <c r="J306" s="117"/>
    </row>
    <row r="307" spans="10:10" ht="15.75" customHeight="1" x14ac:dyDescent="0.25">
      <c r="J307" s="117"/>
    </row>
    <row r="308" spans="10:10" ht="15.75" customHeight="1" x14ac:dyDescent="0.25">
      <c r="J308" s="117"/>
    </row>
    <row r="309" spans="10:10" ht="15.75" customHeight="1" x14ac:dyDescent="0.25">
      <c r="J309" s="117"/>
    </row>
    <row r="310" spans="10:10" ht="15.75" customHeight="1" x14ac:dyDescent="0.25">
      <c r="J310" s="117"/>
    </row>
    <row r="311" spans="10:10" ht="15.75" customHeight="1" x14ac:dyDescent="0.25">
      <c r="J311" s="117"/>
    </row>
    <row r="312" spans="10:10" ht="15.75" customHeight="1" x14ac:dyDescent="0.25">
      <c r="J312" s="117"/>
    </row>
    <row r="313" spans="10:10" ht="15.75" customHeight="1" x14ac:dyDescent="0.25">
      <c r="J313" s="117"/>
    </row>
    <row r="314" spans="10:10" ht="15.75" customHeight="1" x14ac:dyDescent="0.25">
      <c r="J314" s="117"/>
    </row>
    <row r="315" spans="10:10" ht="15.75" customHeight="1" x14ac:dyDescent="0.25">
      <c r="J315" s="117"/>
    </row>
    <row r="316" spans="10:10" ht="15.75" customHeight="1" x14ac:dyDescent="0.25">
      <c r="J316" s="117"/>
    </row>
    <row r="317" spans="10:10" ht="15.75" customHeight="1" x14ac:dyDescent="0.25">
      <c r="J317" s="117"/>
    </row>
    <row r="318" spans="10:10" ht="15.75" customHeight="1" x14ac:dyDescent="0.25">
      <c r="J318" s="117"/>
    </row>
    <row r="319" spans="10:10" ht="15.75" customHeight="1" x14ac:dyDescent="0.25">
      <c r="J319" s="117"/>
    </row>
    <row r="320" spans="10:10" ht="15.75" customHeight="1" x14ac:dyDescent="0.25">
      <c r="J320" s="117"/>
    </row>
    <row r="321" spans="10:10" ht="15.75" customHeight="1" x14ac:dyDescent="0.25">
      <c r="J321" s="117"/>
    </row>
    <row r="322" spans="10:10" ht="15.75" customHeight="1" x14ac:dyDescent="0.25">
      <c r="J322" s="117"/>
    </row>
    <row r="323" spans="10:10" ht="15.75" customHeight="1" x14ac:dyDescent="0.25">
      <c r="J323" s="117"/>
    </row>
    <row r="324" spans="10:10" ht="15.75" customHeight="1" x14ac:dyDescent="0.25">
      <c r="J324" s="117"/>
    </row>
    <row r="325" spans="10:10" ht="15.75" customHeight="1" x14ac:dyDescent="0.25">
      <c r="J325" s="117"/>
    </row>
    <row r="326" spans="10:10" ht="15.75" customHeight="1" x14ac:dyDescent="0.25">
      <c r="J326" s="117"/>
    </row>
    <row r="327" spans="10:10" ht="15.75" customHeight="1" x14ac:dyDescent="0.25">
      <c r="J327" s="117"/>
    </row>
    <row r="328" spans="10:10" ht="15.75" customHeight="1" x14ac:dyDescent="0.25">
      <c r="J328" s="117"/>
    </row>
    <row r="329" spans="10:10" ht="15.75" customHeight="1" x14ac:dyDescent="0.25">
      <c r="J329" s="117"/>
    </row>
    <row r="330" spans="10:10" ht="15.75" customHeight="1" x14ac:dyDescent="0.25">
      <c r="J330" s="117"/>
    </row>
    <row r="331" spans="10:10" ht="15.75" customHeight="1" x14ac:dyDescent="0.25">
      <c r="J331" s="117"/>
    </row>
    <row r="332" spans="10:10" ht="15.75" customHeight="1" x14ac:dyDescent="0.25">
      <c r="J332" s="117"/>
    </row>
    <row r="333" spans="10:10" ht="15.75" customHeight="1" x14ac:dyDescent="0.25">
      <c r="J333" s="117"/>
    </row>
    <row r="334" spans="10:10" ht="15.75" customHeight="1" x14ac:dyDescent="0.25">
      <c r="J334" s="117"/>
    </row>
    <row r="335" spans="10:10" ht="15.75" customHeight="1" x14ac:dyDescent="0.25">
      <c r="J335" s="117"/>
    </row>
    <row r="336" spans="10:10" ht="15.75" customHeight="1" x14ac:dyDescent="0.25">
      <c r="J336" s="117"/>
    </row>
    <row r="337" spans="10:10" ht="15.75" customHeight="1" x14ac:dyDescent="0.25">
      <c r="J337" s="117"/>
    </row>
    <row r="338" spans="10:10" ht="15.75" customHeight="1" x14ac:dyDescent="0.25">
      <c r="J338" s="117"/>
    </row>
    <row r="339" spans="10:10" ht="15.75" customHeight="1" x14ac:dyDescent="0.25">
      <c r="J339" s="117"/>
    </row>
    <row r="340" spans="10:10" ht="15.75" customHeight="1" x14ac:dyDescent="0.25">
      <c r="J340" s="117"/>
    </row>
    <row r="341" spans="10:10" ht="15.75" customHeight="1" x14ac:dyDescent="0.25">
      <c r="J341" s="117"/>
    </row>
    <row r="342" spans="10:10" ht="15.75" customHeight="1" x14ac:dyDescent="0.25">
      <c r="J342" s="117"/>
    </row>
    <row r="343" spans="10:10" ht="15.75" customHeight="1" x14ac:dyDescent="0.25">
      <c r="J343" s="117"/>
    </row>
    <row r="344" spans="10:10" ht="15.75" customHeight="1" x14ac:dyDescent="0.25">
      <c r="J344" s="117"/>
    </row>
    <row r="345" spans="10:10" ht="15.75" customHeight="1" x14ac:dyDescent="0.25">
      <c r="J345" s="117"/>
    </row>
    <row r="346" spans="10:10" ht="15.75" customHeight="1" x14ac:dyDescent="0.25">
      <c r="J346" s="117"/>
    </row>
    <row r="347" spans="10:10" ht="15.75" customHeight="1" x14ac:dyDescent="0.25">
      <c r="J347" s="117"/>
    </row>
    <row r="348" spans="10:10" ht="15.75" customHeight="1" x14ac:dyDescent="0.25">
      <c r="J348" s="117"/>
    </row>
    <row r="349" spans="10:10" ht="15.75" customHeight="1" x14ac:dyDescent="0.25">
      <c r="J349" s="117"/>
    </row>
    <row r="350" spans="10:10" ht="15.75" customHeight="1" x14ac:dyDescent="0.25">
      <c r="J350" s="117"/>
    </row>
    <row r="351" spans="10:10" ht="15.75" customHeight="1" x14ac:dyDescent="0.25">
      <c r="J351" s="117"/>
    </row>
    <row r="352" spans="10:10" ht="15.75" customHeight="1" x14ac:dyDescent="0.25">
      <c r="J352" s="117"/>
    </row>
    <row r="353" spans="10:10" ht="15.75" customHeight="1" x14ac:dyDescent="0.25">
      <c r="J353" s="117"/>
    </row>
    <row r="354" spans="10:10" ht="15.75" customHeight="1" x14ac:dyDescent="0.25">
      <c r="J354" s="117"/>
    </row>
    <row r="355" spans="10:10" ht="15.75" customHeight="1" x14ac:dyDescent="0.25">
      <c r="J355" s="117"/>
    </row>
    <row r="356" spans="10:10" ht="15.75" customHeight="1" x14ac:dyDescent="0.25">
      <c r="J356" s="117"/>
    </row>
    <row r="357" spans="10:10" ht="15.75" customHeight="1" x14ac:dyDescent="0.25">
      <c r="J357" s="117"/>
    </row>
    <row r="358" spans="10:10" ht="15.75" customHeight="1" x14ac:dyDescent="0.25">
      <c r="J358" s="117"/>
    </row>
    <row r="359" spans="10:10" ht="15.75" customHeight="1" x14ac:dyDescent="0.25">
      <c r="J359" s="117"/>
    </row>
    <row r="360" spans="10:10" ht="15.75" customHeight="1" x14ac:dyDescent="0.25">
      <c r="J360" s="117"/>
    </row>
    <row r="361" spans="10:10" ht="15.75" customHeight="1" x14ac:dyDescent="0.25">
      <c r="J361" s="117"/>
    </row>
    <row r="362" spans="10:10" ht="15.75" customHeight="1" x14ac:dyDescent="0.25">
      <c r="J362" s="117"/>
    </row>
    <row r="363" spans="10:10" ht="15.75" customHeight="1" x14ac:dyDescent="0.25">
      <c r="J363" s="117"/>
    </row>
    <row r="364" spans="10:10" ht="15.75" customHeight="1" x14ac:dyDescent="0.25">
      <c r="J364" s="117"/>
    </row>
    <row r="365" spans="10:10" ht="15.75" customHeight="1" x14ac:dyDescent="0.25">
      <c r="J365" s="117"/>
    </row>
    <row r="366" spans="10:10" ht="15.75" customHeight="1" x14ac:dyDescent="0.25">
      <c r="J366" s="117"/>
    </row>
    <row r="367" spans="10:10" ht="15.75" customHeight="1" x14ac:dyDescent="0.25">
      <c r="J367" s="117"/>
    </row>
    <row r="368" spans="10:10" ht="15.75" customHeight="1" x14ac:dyDescent="0.25">
      <c r="J368" s="117"/>
    </row>
    <row r="369" spans="10:10" ht="15.75" customHeight="1" x14ac:dyDescent="0.25">
      <c r="J369" s="117"/>
    </row>
    <row r="370" spans="10:10" ht="15.75" customHeight="1" x14ac:dyDescent="0.25">
      <c r="J370" s="117"/>
    </row>
    <row r="371" spans="10:10" ht="15.75" customHeight="1" x14ac:dyDescent="0.25">
      <c r="J371" s="117"/>
    </row>
    <row r="372" spans="10:10" ht="15.75" customHeight="1" x14ac:dyDescent="0.25">
      <c r="J372" s="117"/>
    </row>
    <row r="373" spans="10:10" ht="15.75" customHeight="1" x14ac:dyDescent="0.25">
      <c r="J373" s="117"/>
    </row>
    <row r="374" spans="10:10" ht="15.75" customHeight="1" x14ac:dyDescent="0.25">
      <c r="J374" s="117"/>
    </row>
    <row r="375" spans="10:10" ht="15.75" customHeight="1" x14ac:dyDescent="0.25">
      <c r="J375" s="117"/>
    </row>
    <row r="376" spans="10:10" ht="15.75" customHeight="1" x14ac:dyDescent="0.25">
      <c r="J376" s="117"/>
    </row>
    <row r="377" spans="10:10" ht="15.75" customHeight="1" x14ac:dyDescent="0.25">
      <c r="J377" s="117"/>
    </row>
    <row r="378" spans="10:10" ht="15.75" customHeight="1" x14ac:dyDescent="0.25">
      <c r="J378" s="117"/>
    </row>
    <row r="379" spans="10:10" ht="15.75" customHeight="1" x14ac:dyDescent="0.25">
      <c r="J379" s="117"/>
    </row>
    <row r="380" spans="10:10" ht="15.75" customHeight="1" x14ac:dyDescent="0.25">
      <c r="J380" s="117"/>
    </row>
    <row r="381" spans="10:10" ht="15.75" customHeight="1" x14ac:dyDescent="0.25">
      <c r="J381" s="117"/>
    </row>
    <row r="382" spans="10:10" ht="15.75" customHeight="1" x14ac:dyDescent="0.25">
      <c r="J382" s="117"/>
    </row>
    <row r="383" spans="10:10" ht="15.75" customHeight="1" x14ac:dyDescent="0.25">
      <c r="J383" s="117"/>
    </row>
    <row r="384" spans="10:10" ht="15.75" customHeight="1" x14ac:dyDescent="0.25">
      <c r="J384" s="117"/>
    </row>
    <row r="385" spans="10:10" ht="15.75" customHeight="1" x14ac:dyDescent="0.25">
      <c r="J385" s="117"/>
    </row>
    <row r="386" spans="10:10" ht="15.75" customHeight="1" x14ac:dyDescent="0.25">
      <c r="J386" s="117"/>
    </row>
    <row r="387" spans="10:10" ht="15.75" customHeight="1" x14ac:dyDescent="0.25">
      <c r="J387" s="117"/>
    </row>
    <row r="388" spans="10:10" ht="15.75" customHeight="1" x14ac:dyDescent="0.25">
      <c r="J388" s="117"/>
    </row>
    <row r="389" spans="10:10" ht="15.75" customHeight="1" x14ac:dyDescent="0.25">
      <c r="J389" s="117"/>
    </row>
    <row r="390" spans="10:10" ht="15.75" customHeight="1" x14ac:dyDescent="0.25">
      <c r="J390" s="117"/>
    </row>
    <row r="391" spans="10:10" ht="15.75" customHeight="1" x14ac:dyDescent="0.25">
      <c r="J391" s="117"/>
    </row>
    <row r="392" spans="10:10" ht="15.75" customHeight="1" x14ac:dyDescent="0.25">
      <c r="J392" s="117"/>
    </row>
    <row r="393" spans="10:10" ht="15.75" customHeight="1" x14ac:dyDescent="0.25">
      <c r="J393" s="117"/>
    </row>
    <row r="394" spans="10:10" ht="15.75" customHeight="1" x14ac:dyDescent="0.25">
      <c r="J394" s="117"/>
    </row>
    <row r="395" spans="10:10" ht="15.75" customHeight="1" x14ac:dyDescent="0.25">
      <c r="J395" s="117"/>
    </row>
    <row r="396" spans="10:10" ht="15.75" customHeight="1" x14ac:dyDescent="0.25">
      <c r="J396" s="117"/>
    </row>
    <row r="397" spans="10:10" ht="15.75" customHeight="1" x14ac:dyDescent="0.25">
      <c r="J397" s="117"/>
    </row>
    <row r="398" spans="10:10" ht="15.75" customHeight="1" x14ac:dyDescent="0.25">
      <c r="J398" s="117"/>
    </row>
    <row r="399" spans="10:10" ht="15.75" customHeight="1" x14ac:dyDescent="0.25">
      <c r="J399" s="117"/>
    </row>
    <row r="400" spans="10:10" ht="15.75" customHeight="1" x14ac:dyDescent="0.25">
      <c r="J400" s="117"/>
    </row>
    <row r="401" spans="10:10" ht="15.75" customHeight="1" x14ac:dyDescent="0.25">
      <c r="J401" s="117"/>
    </row>
    <row r="402" spans="10:10" ht="15.75" customHeight="1" x14ac:dyDescent="0.25">
      <c r="J402" s="117"/>
    </row>
    <row r="403" spans="10:10" ht="15.75" customHeight="1" x14ac:dyDescent="0.25">
      <c r="J403" s="117"/>
    </row>
    <row r="404" spans="10:10" ht="15.75" customHeight="1" x14ac:dyDescent="0.25">
      <c r="J404" s="117"/>
    </row>
    <row r="405" spans="10:10" ht="15.75" customHeight="1" x14ac:dyDescent="0.25">
      <c r="J405" s="117"/>
    </row>
    <row r="406" spans="10:10" ht="15.75" customHeight="1" x14ac:dyDescent="0.25">
      <c r="J406" s="117"/>
    </row>
    <row r="407" spans="10:10" ht="15.75" customHeight="1" x14ac:dyDescent="0.25">
      <c r="J407" s="117"/>
    </row>
    <row r="408" spans="10:10" ht="15.75" customHeight="1" x14ac:dyDescent="0.25">
      <c r="J408" s="117"/>
    </row>
    <row r="409" spans="10:10" ht="15.75" customHeight="1" x14ac:dyDescent="0.25">
      <c r="J409" s="117"/>
    </row>
    <row r="410" spans="10:10" ht="15.75" customHeight="1" x14ac:dyDescent="0.25">
      <c r="J410" s="117"/>
    </row>
    <row r="411" spans="10:10" ht="15.75" customHeight="1" x14ac:dyDescent="0.25">
      <c r="J411" s="117"/>
    </row>
    <row r="412" spans="10:10" ht="15.75" customHeight="1" x14ac:dyDescent="0.25">
      <c r="J412" s="117"/>
    </row>
    <row r="413" spans="10:10" ht="15.75" customHeight="1" x14ac:dyDescent="0.25">
      <c r="J413" s="117"/>
    </row>
    <row r="414" spans="10:10" ht="15.75" customHeight="1" x14ac:dyDescent="0.25">
      <c r="J414" s="117"/>
    </row>
    <row r="415" spans="10:10" ht="15.75" customHeight="1" x14ac:dyDescent="0.25">
      <c r="J415" s="117"/>
    </row>
    <row r="416" spans="10:10" ht="15.75" customHeight="1" x14ac:dyDescent="0.25">
      <c r="J416" s="117"/>
    </row>
    <row r="417" spans="10:10" ht="15.75" customHeight="1" x14ac:dyDescent="0.25">
      <c r="J417" s="117"/>
    </row>
    <row r="418" spans="10:10" ht="15.75" customHeight="1" x14ac:dyDescent="0.25">
      <c r="J418" s="117"/>
    </row>
    <row r="419" spans="10:10" ht="15.75" customHeight="1" x14ac:dyDescent="0.25">
      <c r="J419" s="117"/>
    </row>
    <row r="420" spans="10:10" ht="15.75" customHeight="1" x14ac:dyDescent="0.25">
      <c r="J420" s="117"/>
    </row>
    <row r="421" spans="10:10" ht="15.75" customHeight="1" x14ac:dyDescent="0.25">
      <c r="J421" s="117"/>
    </row>
    <row r="422" spans="10:10" ht="15.75" customHeight="1" x14ac:dyDescent="0.25">
      <c r="J422" s="117"/>
    </row>
    <row r="423" spans="10:10" ht="15.75" customHeight="1" x14ac:dyDescent="0.25">
      <c r="J423" s="117"/>
    </row>
    <row r="424" spans="10:10" ht="15.75" customHeight="1" x14ac:dyDescent="0.25">
      <c r="J424" s="117"/>
    </row>
    <row r="425" spans="10:10" ht="15.75" customHeight="1" x14ac:dyDescent="0.25">
      <c r="J425" s="117"/>
    </row>
    <row r="426" spans="10:10" ht="15.75" customHeight="1" x14ac:dyDescent="0.25">
      <c r="J426" s="117"/>
    </row>
    <row r="427" spans="10:10" ht="15.75" customHeight="1" x14ac:dyDescent="0.25">
      <c r="J427" s="117"/>
    </row>
    <row r="428" spans="10:10" ht="15.75" customHeight="1" x14ac:dyDescent="0.25">
      <c r="J428" s="117"/>
    </row>
    <row r="429" spans="10:10" ht="15.75" customHeight="1" x14ac:dyDescent="0.25">
      <c r="J429" s="117"/>
    </row>
    <row r="430" spans="10:10" ht="15.75" customHeight="1" x14ac:dyDescent="0.25">
      <c r="J430" s="117"/>
    </row>
    <row r="431" spans="10:10" ht="15.75" customHeight="1" x14ac:dyDescent="0.25">
      <c r="J431" s="117"/>
    </row>
    <row r="432" spans="10:10" ht="15.75" customHeight="1" x14ac:dyDescent="0.25">
      <c r="J432" s="117"/>
    </row>
    <row r="433" spans="10:10" ht="15.75" customHeight="1" x14ac:dyDescent="0.25">
      <c r="J433" s="117"/>
    </row>
    <row r="434" spans="10:10" ht="15.75" customHeight="1" x14ac:dyDescent="0.25">
      <c r="J434" s="117"/>
    </row>
    <row r="435" spans="10:10" ht="15.75" customHeight="1" x14ac:dyDescent="0.25">
      <c r="J435" s="117"/>
    </row>
    <row r="436" spans="10:10" ht="15.75" customHeight="1" x14ac:dyDescent="0.25">
      <c r="J436" s="117"/>
    </row>
    <row r="437" spans="10:10" ht="15.75" customHeight="1" x14ac:dyDescent="0.25">
      <c r="J437" s="117"/>
    </row>
    <row r="438" spans="10:10" ht="15.75" customHeight="1" x14ac:dyDescent="0.25">
      <c r="J438" s="117"/>
    </row>
    <row r="439" spans="10:10" ht="15.75" customHeight="1" x14ac:dyDescent="0.25">
      <c r="J439" s="117"/>
    </row>
    <row r="440" spans="10:10" ht="15.75" customHeight="1" x14ac:dyDescent="0.25">
      <c r="J440" s="117"/>
    </row>
    <row r="441" spans="10:10" ht="15.75" customHeight="1" x14ac:dyDescent="0.25">
      <c r="J441" s="117"/>
    </row>
    <row r="442" spans="10:10" ht="15.75" customHeight="1" x14ac:dyDescent="0.25">
      <c r="J442" s="117"/>
    </row>
    <row r="443" spans="10:10" ht="15.75" customHeight="1" x14ac:dyDescent="0.25">
      <c r="J443" s="117"/>
    </row>
    <row r="444" spans="10:10" ht="15.75" customHeight="1" x14ac:dyDescent="0.25">
      <c r="J444" s="117"/>
    </row>
    <row r="445" spans="10:10" ht="15.75" customHeight="1" x14ac:dyDescent="0.25">
      <c r="J445" s="117"/>
    </row>
    <row r="446" spans="10:10" ht="15.75" customHeight="1" x14ac:dyDescent="0.25">
      <c r="J446" s="117"/>
    </row>
    <row r="447" spans="10:10" ht="15.75" customHeight="1" x14ac:dyDescent="0.25">
      <c r="J447" s="117"/>
    </row>
    <row r="448" spans="10:10" ht="15.75" customHeight="1" x14ac:dyDescent="0.25">
      <c r="J448" s="117"/>
    </row>
    <row r="449" spans="10:10" ht="15.75" customHeight="1" x14ac:dyDescent="0.25">
      <c r="J449" s="117"/>
    </row>
    <row r="450" spans="10:10" ht="15.75" customHeight="1" x14ac:dyDescent="0.25">
      <c r="J450" s="117"/>
    </row>
    <row r="451" spans="10:10" ht="15.75" customHeight="1" x14ac:dyDescent="0.25">
      <c r="J451" s="117"/>
    </row>
    <row r="452" spans="10:10" ht="15.75" customHeight="1" x14ac:dyDescent="0.25">
      <c r="J452" s="117"/>
    </row>
    <row r="453" spans="10:10" ht="15.75" customHeight="1" x14ac:dyDescent="0.25">
      <c r="J453" s="117"/>
    </row>
    <row r="454" spans="10:10" ht="15.75" customHeight="1" x14ac:dyDescent="0.25">
      <c r="J454" s="117"/>
    </row>
    <row r="455" spans="10:10" ht="15.75" customHeight="1" x14ac:dyDescent="0.25">
      <c r="J455" s="117"/>
    </row>
    <row r="456" spans="10:10" ht="15.75" customHeight="1" x14ac:dyDescent="0.25">
      <c r="J456" s="117"/>
    </row>
    <row r="457" spans="10:10" ht="15.75" customHeight="1" x14ac:dyDescent="0.25">
      <c r="J457" s="117"/>
    </row>
    <row r="458" spans="10:10" ht="15.75" customHeight="1" x14ac:dyDescent="0.25">
      <c r="J458" s="117"/>
    </row>
    <row r="459" spans="10:10" ht="15.75" customHeight="1" x14ac:dyDescent="0.25">
      <c r="J459" s="117"/>
    </row>
    <row r="460" spans="10:10" ht="15.75" customHeight="1" x14ac:dyDescent="0.25">
      <c r="J460" s="117"/>
    </row>
    <row r="461" spans="10:10" ht="15.75" customHeight="1" x14ac:dyDescent="0.25">
      <c r="J461" s="117"/>
    </row>
    <row r="462" spans="10:10" ht="15.75" customHeight="1" x14ac:dyDescent="0.25">
      <c r="J462" s="117"/>
    </row>
    <row r="463" spans="10:10" ht="15.75" customHeight="1" x14ac:dyDescent="0.25">
      <c r="J463" s="117"/>
    </row>
    <row r="464" spans="10:10" ht="15.75" customHeight="1" x14ac:dyDescent="0.25">
      <c r="J464" s="117"/>
    </row>
    <row r="465" spans="10:10" ht="15.75" customHeight="1" x14ac:dyDescent="0.25">
      <c r="J465" s="117"/>
    </row>
    <row r="466" spans="10:10" ht="15.75" customHeight="1" x14ac:dyDescent="0.25">
      <c r="J466" s="117"/>
    </row>
    <row r="467" spans="10:10" ht="15.75" customHeight="1" x14ac:dyDescent="0.25">
      <c r="J467" s="117"/>
    </row>
    <row r="468" spans="10:10" ht="15.75" customHeight="1" x14ac:dyDescent="0.25">
      <c r="J468" s="117"/>
    </row>
    <row r="469" spans="10:10" ht="15.75" customHeight="1" x14ac:dyDescent="0.25">
      <c r="J469" s="117"/>
    </row>
    <row r="470" spans="10:10" ht="15.75" customHeight="1" x14ac:dyDescent="0.25">
      <c r="J470" s="117"/>
    </row>
    <row r="471" spans="10:10" ht="15.75" customHeight="1" x14ac:dyDescent="0.25">
      <c r="J471" s="117"/>
    </row>
    <row r="472" spans="10:10" ht="15.75" customHeight="1" x14ac:dyDescent="0.25">
      <c r="J472" s="117"/>
    </row>
    <row r="473" spans="10:10" ht="15.75" customHeight="1" x14ac:dyDescent="0.25">
      <c r="J473" s="117"/>
    </row>
    <row r="474" spans="10:10" ht="15.75" customHeight="1" x14ac:dyDescent="0.25">
      <c r="J474" s="117"/>
    </row>
    <row r="475" spans="10:10" ht="15.75" customHeight="1" x14ac:dyDescent="0.25">
      <c r="J475" s="117"/>
    </row>
    <row r="476" spans="10:10" ht="15.75" customHeight="1" x14ac:dyDescent="0.25">
      <c r="J476" s="117"/>
    </row>
    <row r="477" spans="10:10" ht="15.75" customHeight="1" x14ac:dyDescent="0.25">
      <c r="J477" s="117"/>
    </row>
    <row r="478" spans="10:10" ht="15.75" customHeight="1" x14ac:dyDescent="0.25">
      <c r="J478" s="117"/>
    </row>
    <row r="479" spans="10:10" ht="15.75" customHeight="1" x14ac:dyDescent="0.25">
      <c r="J479" s="117"/>
    </row>
    <row r="480" spans="10:10" ht="15.75" customHeight="1" x14ac:dyDescent="0.25">
      <c r="J480" s="117"/>
    </row>
    <row r="481" spans="10:10" ht="15.75" customHeight="1" x14ac:dyDescent="0.25">
      <c r="J481" s="117"/>
    </row>
    <row r="482" spans="10:10" ht="15.75" customHeight="1" x14ac:dyDescent="0.25">
      <c r="J482" s="117"/>
    </row>
    <row r="483" spans="10:10" ht="15.75" customHeight="1" x14ac:dyDescent="0.25">
      <c r="J483" s="117"/>
    </row>
    <row r="484" spans="10:10" ht="15.75" customHeight="1" x14ac:dyDescent="0.25">
      <c r="J484" s="117"/>
    </row>
    <row r="485" spans="10:10" ht="15.75" customHeight="1" x14ac:dyDescent="0.25">
      <c r="J485" s="117"/>
    </row>
    <row r="486" spans="10:10" ht="15.75" customHeight="1" x14ac:dyDescent="0.25">
      <c r="J486" s="117"/>
    </row>
    <row r="487" spans="10:10" ht="15.75" customHeight="1" x14ac:dyDescent="0.25">
      <c r="J487" s="117"/>
    </row>
    <row r="488" spans="10:10" ht="15.75" customHeight="1" x14ac:dyDescent="0.25">
      <c r="J488" s="117"/>
    </row>
    <row r="489" spans="10:10" ht="15.75" customHeight="1" x14ac:dyDescent="0.25">
      <c r="J489" s="117"/>
    </row>
    <row r="490" spans="10:10" ht="15.75" customHeight="1" x14ac:dyDescent="0.25">
      <c r="J490" s="117"/>
    </row>
    <row r="491" spans="10:10" ht="15.75" customHeight="1" x14ac:dyDescent="0.25">
      <c r="J491" s="117"/>
    </row>
    <row r="492" spans="10:10" ht="15.75" customHeight="1" x14ac:dyDescent="0.25">
      <c r="J492" s="117"/>
    </row>
    <row r="493" spans="10:10" ht="15.75" customHeight="1" x14ac:dyDescent="0.25">
      <c r="J493" s="117"/>
    </row>
    <row r="494" spans="10:10" ht="15.75" customHeight="1" x14ac:dyDescent="0.25">
      <c r="J494" s="117"/>
    </row>
    <row r="495" spans="10:10" ht="15.75" customHeight="1" x14ac:dyDescent="0.25">
      <c r="J495" s="117"/>
    </row>
    <row r="496" spans="10:10" ht="15.75" customHeight="1" x14ac:dyDescent="0.25">
      <c r="J496" s="117"/>
    </row>
    <row r="497" spans="10:10" ht="15.75" customHeight="1" x14ac:dyDescent="0.25">
      <c r="J497" s="117"/>
    </row>
    <row r="498" spans="10:10" ht="15.75" customHeight="1" x14ac:dyDescent="0.25">
      <c r="J498" s="117"/>
    </row>
    <row r="499" spans="10:10" ht="15.75" customHeight="1" x14ac:dyDescent="0.25">
      <c r="J499" s="117"/>
    </row>
    <row r="500" spans="10:10" ht="15.75" customHeight="1" x14ac:dyDescent="0.25">
      <c r="J500" s="117"/>
    </row>
    <row r="501" spans="10:10" ht="15.75" customHeight="1" x14ac:dyDescent="0.25">
      <c r="J501" s="117"/>
    </row>
    <row r="502" spans="10:10" ht="15.75" customHeight="1" x14ac:dyDescent="0.25">
      <c r="J502" s="117"/>
    </row>
    <row r="503" spans="10:10" ht="15.75" customHeight="1" x14ac:dyDescent="0.25">
      <c r="J503" s="117"/>
    </row>
    <row r="504" spans="10:10" ht="15.75" customHeight="1" x14ac:dyDescent="0.25">
      <c r="J504" s="117"/>
    </row>
    <row r="505" spans="10:10" ht="15.75" customHeight="1" x14ac:dyDescent="0.25">
      <c r="J505" s="117"/>
    </row>
    <row r="506" spans="10:10" ht="15.75" customHeight="1" x14ac:dyDescent="0.25">
      <c r="J506" s="117"/>
    </row>
    <row r="507" spans="10:10" ht="15.75" customHeight="1" x14ac:dyDescent="0.25">
      <c r="J507" s="117"/>
    </row>
    <row r="508" spans="10:10" ht="15.75" customHeight="1" x14ac:dyDescent="0.25">
      <c r="J508" s="117"/>
    </row>
    <row r="509" spans="10:10" ht="15.75" customHeight="1" x14ac:dyDescent="0.25">
      <c r="J509" s="117"/>
    </row>
    <row r="510" spans="10:10" ht="15.75" customHeight="1" x14ac:dyDescent="0.25">
      <c r="J510" s="117"/>
    </row>
    <row r="511" spans="10:10" ht="15.75" customHeight="1" x14ac:dyDescent="0.25">
      <c r="J511" s="117"/>
    </row>
    <row r="512" spans="10:10" ht="15.75" customHeight="1" x14ac:dyDescent="0.25">
      <c r="J512" s="117"/>
    </row>
    <row r="513" spans="10:10" ht="15.75" customHeight="1" x14ac:dyDescent="0.25">
      <c r="J513" s="117"/>
    </row>
    <row r="514" spans="10:10" ht="15.75" customHeight="1" x14ac:dyDescent="0.25">
      <c r="J514" s="117"/>
    </row>
    <row r="515" spans="10:10" ht="15.75" customHeight="1" x14ac:dyDescent="0.25">
      <c r="J515" s="117"/>
    </row>
    <row r="516" spans="10:10" ht="15.75" customHeight="1" x14ac:dyDescent="0.25">
      <c r="J516" s="117"/>
    </row>
    <row r="517" spans="10:10" ht="15.75" customHeight="1" x14ac:dyDescent="0.25">
      <c r="J517" s="117"/>
    </row>
    <row r="518" spans="10:10" ht="15.75" customHeight="1" x14ac:dyDescent="0.25">
      <c r="J518" s="117"/>
    </row>
    <row r="519" spans="10:10" ht="15.75" customHeight="1" x14ac:dyDescent="0.25">
      <c r="J519" s="117"/>
    </row>
    <row r="520" spans="10:10" ht="15.75" customHeight="1" x14ac:dyDescent="0.25">
      <c r="J520" s="117"/>
    </row>
    <row r="521" spans="10:10" ht="15.75" customHeight="1" x14ac:dyDescent="0.25">
      <c r="J521" s="117"/>
    </row>
    <row r="522" spans="10:10" ht="15.75" customHeight="1" x14ac:dyDescent="0.25">
      <c r="J522" s="117"/>
    </row>
    <row r="523" spans="10:10" ht="15.75" customHeight="1" x14ac:dyDescent="0.25">
      <c r="J523" s="117"/>
    </row>
    <row r="524" spans="10:10" ht="15.75" customHeight="1" x14ac:dyDescent="0.25">
      <c r="J524" s="117"/>
    </row>
    <row r="525" spans="10:10" ht="15.75" customHeight="1" x14ac:dyDescent="0.25">
      <c r="J525" s="117"/>
    </row>
    <row r="526" spans="10:10" ht="15.75" customHeight="1" x14ac:dyDescent="0.25">
      <c r="J526" s="117"/>
    </row>
    <row r="527" spans="10:10" ht="15.75" customHeight="1" x14ac:dyDescent="0.25">
      <c r="J527" s="117"/>
    </row>
    <row r="528" spans="10:10" ht="15.75" customHeight="1" x14ac:dyDescent="0.25">
      <c r="J528" s="117"/>
    </row>
    <row r="529" spans="10:10" ht="15.75" customHeight="1" x14ac:dyDescent="0.25">
      <c r="J529" s="117"/>
    </row>
    <row r="530" spans="10:10" ht="15.75" customHeight="1" x14ac:dyDescent="0.25">
      <c r="J530" s="117"/>
    </row>
    <row r="531" spans="10:10" ht="15.75" customHeight="1" x14ac:dyDescent="0.25">
      <c r="J531" s="117"/>
    </row>
    <row r="532" spans="10:10" ht="15.75" customHeight="1" x14ac:dyDescent="0.25">
      <c r="J532" s="117"/>
    </row>
    <row r="533" spans="10:10" ht="15.75" customHeight="1" x14ac:dyDescent="0.25">
      <c r="J533" s="117"/>
    </row>
    <row r="534" spans="10:10" ht="15.75" customHeight="1" x14ac:dyDescent="0.25">
      <c r="J534" s="117"/>
    </row>
    <row r="535" spans="10:10" ht="15.75" customHeight="1" x14ac:dyDescent="0.25">
      <c r="J535" s="117"/>
    </row>
    <row r="536" spans="10:10" ht="15.75" customHeight="1" x14ac:dyDescent="0.25">
      <c r="J536" s="117"/>
    </row>
    <row r="537" spans="10:10" ht="15.75" customHeight="1" x14ac:dyDescent="0.25">
      <c r="J537" s="117"/>
    </row>
    <row r="538" spans="10:10" ht="15.75" customHeight="1" x14ac:dyDescent="0.25">
      <c r="J538" s="117"/>
    </row>
    <row r="539" spans="10:10" ht="15.75" customHeight="1" x14ac:dyDescent="0.25">
      <c r="J539" s="117"/>
    </row>
    <row r="540" spans="10:10" ht="15.75" customHeight="1" x14ac:dyDescent="0.25">
      <c r="J540" s="117"/>
    </row>
    <row r="541" spans="10:10" ht="15.75" customHeight="1" x14ac:dyDescent="0.25">
      <c r="J541" s="117"/>
    </row>
    <row r="542" spans="10:10" ht="15.75" customHeight="1" x14ac:dyDescent="0.25">
      <c r="J542" s="117"/>
    </row>
    <row r="543" spans="10:10" ht="15.75" customHeight="1" x14ac:dyDescent="0.25">
      <c r="J543" s="117"/>
    </row>
    <row r="544" spans="10:10" ht="15.75" customHeight="1" x14ac:dyDescent="0.25">
      <c r="J544" s="117"/>
    </row>
    <row r="545" spans="10:10" ht="15.75" customHeight="1" x14ac:dyDescent="0.25">
      <c r="J545" s="117"/>
    </row>
    <row r="546" spans="10:10" ht="15.75" customHeight="1" x14ac:dyDescent="0.25">
      <c r="J546" s="117"/>
    </row>
    <row r="547" spans="10:10" ht="15.75" customHeight="1" x14ac:dyDescent="0.25">
      <c r="J547" s="117"/>
    </row>
    <row r="548" spans="10:10" ht="15.75" customHeight="1" x14ac:dyDescent="0.25">
      <c r="J548" s="117"/>
    </row>
    <row r="549" spans="10:10" ht="15.75" customHeight="1" x14ac:dyDescent="0.25">
      <c r="J549" s="117"/>
    </row>
    <row r="550" spans="10:10" ht="15.75" customHeight="1" x14ac:dyDescent="0.25">
      <c r="J550" s="117"/>
    </row>
    <row r="551" spans="10:10" ht="15.75" customHeight="1" x14ac:dyDescent="0.25">
      <c r="J551" s="117"/>
    </row>
    <row r="552" spans="10:10" ht="15.75" customHeight="1" x14ac:dyDescent="0.25">
      <c r="J552" s="117"/>
    </row>
    <row r="553" spans="10:10" ht="15.75" customHeight="1" x14ac:dyDescent="0.25">
      <c r="J553" s="117"/>
    </row>
    <row r="554" spans="10:10" ht="15.75" customHeight="1" x14ac:dyDescent="0.25">
      <c r="J554" s="117"/>
    </row>
    <row r="555" spans="10:10" ht="15.75" customHeight="1" x14ac:dyDescent="0.25">
      <c r="J555" s="117"/>
    </row>
    <row r="556" spans="10:10" ht="15.75" customHeight="1" x14ac:dyDescent="0.25">
      <c r="J556" s="117"/>
    </row>
    <row r="557" spans="10:10" ht="15.75" customHeight="1" x14ac:dyDescent="0.25">
      <c r="J557" s="117"/>
    </row>
    <row r="558" spans="10:10" ht="15.75" customHeight="1" x14ac:dyDescent="0.25">
      <c r="J558" s="117"/>
    </row>
    <row r="559" spans="10:10" ht="15.75" customHeight="1" x14ac:dyDescent="0.25">
      <c r="J559" s="117"/>
    </row>
    <row r="560" spans="10:10" ht="15.75" customHeight="1" x14ac:dyDescent="0.25">
      <c r="J560" s="117"/>
    </row>
    <row r="561" spans="10:10" ht="15.75" customHeight="1" x14ac:dyDescent="0.25">
      <c r="J561" s="117"/>
    </row>
    <row r="562" spans="10:10" ht="15.75" customHeight="1" x14ac:dyDescent="0.25">
      <c r="J562" s="117"/>
    </row>
    <row r="563" spans="10:10" ht="15.75" customHeight="1" x14ac:dyDescent="0.25">
      <c r="J563" s="117"/>
    </row>
    <row r="564" spans="10:10" ht="15.75" customHeight="1" x14ac:dyDescent="0.25">
      <c r="J564" s="117"/>
    </row>
    <row r="565" spans="10:10" ht="15.75" customHeight="1" x14ac:dyDescent="0.25">
      <c r="J565" s="117"/>
    </row>
    <row r="566" spans="10:10" ht="15.75" customHeight="1" x14ac:dyDescent="0.25">
      <c r="J566" s="117"/>
    </row>
    <row r="567" spans="10:10" ht="15.75" customHeight="1" x14ac:dyDescent="0.25">
      <c r="J567" s="117"/>
    </row>
    <row r="568" spans="10:10" ht="15.75" customHeight="1" x14ac:dyDescent="0.25">
      <c r="J568" s="117"/>
    </row>
    <row r="569" spans="10:10" ht="15.75" customHeight="1" x14ac:dyDescent="0.25">
      <c r="J569" s="117"/>
    </row>
    <row r="570" spans="10:10" ht="15.75" customHeight="1" x14ac:dyDescent="0.25">
      <c r="J570" s="117"/>
    </row>
    <row r="571" spans="10:10" ht="15.75" customHeight="1" x14ac:dyDescent="0.25">
      <c r="J571" s="117"/>
    </row>
    <row r="572" spans="10:10" ht="15.75" customHeight="1" x14ac:dyDescent="0.25">
      <c r="J572" s="117"/>
    </row>
    <row r="573" spans="10:10" ht="15.75" customHeight="1" x14ac:dyDescent="0.25">
      <c r="J573" s="117"/>
    </row>
    <row r="574" spans="10:10" ht="15.75" customHeight="1" x14ac:dyDescent="0.25">
      <c r="J574" s="117"/>
    </row>
    <row r="575" spans="10:10" ht="15.75" customHeight="1" x14ac:dyDescent="0.25">
      <c r="J575" s="117"/>
    </row>
    <row r="576" spans="10:10" ht="15.75" customHeight="1" x14ac:dyDescent="0.25">
      <c r="J576" s="117"/>
    </row>
    <row r="577" spans="10:10" ht="15.75" customHeight="1" x14ac:dyDescent="0.25">
      <c r="J577" s="117"/>
    </row>
    <row r="578" spans="10:10" ht="15.75" customHeight="1" x14ac:dyDescent="0.25">
      <c r="J578" s="117"/>
    </row>
    <row r="579" spans="10:10" ht="15.75" customHeight="1" x14ac:dyDescent="0.25">
      <c r="J579" s="117"/>
    </row>
    <row r="580" spans="10:10" ht="15.75" customHeight="1" x14ac:dyDescent="0.25">
      <c r="J580" s="117"/>
    </row>
    <row r="581" spans="10:10" ht="15.75" customHeight="1" x14ac:dyDescent="0.25">
      <c r="J581" s="117"/>
    </row>
    <row r="582" spans="10:10" ht="15.75" customHeight="1" x14ac:dyDescent="0.25">
      <c r="J582" s="117"/>
    </row>
    <row r="583" spans="10:10" ht="15.75" customHeight="1" x14ac:dyDescent="0.25">
      <c r="J583" s="117"/>
    </row>
    <row r="584" spans="10:10" ht="15.75" customHeight="1" x14ac:dyDescent="0.25">
      <c r="J584" s="117"/>
    </row>
    <row r="585" spans="10:10" ht="15.75" customHeight="1" x14ac:dyDescent="0.25">
      <c r="J585" s="117"/>
    </row>
    <row r="586" spans="10:10" ht="15.75" customHeight="1" x14ac:dyDescent="0.25">
      <c r="J586" s="117"/>
    </row>
    <row r="587" spans="10:10" ht="15.75" customHeight="1" x14ac:dyDescent="0.25">
      <c r="J587" s="117"/>
    </row>
    <row r="588" spans="10:10" ht="15.75" customHeight="1" x14ac:dyDescent="0.25">
      <c r="J588" s="117"/>
    </row>
    <row r="589" spans="10:10" ht="15.75" customHeight="1" x14ac:dyDescent="0.25">
      <c r="J589" s="117"/>
    </row>
    <row r="590" spans="10:10" ht="15.75" customHeight="1" x14ac:dyDescent="0.25">
      <c r="J590" s="117"/>
    </row>
    <row r="591" spans="10:10" ht="15.75" customHeight="1" x14ac:dyDescent="0.25">
      <c r="J591" s="117"/>
    </row>
    <row r="592" spans="10:10" ht="15.75" customHeight="1" x14ac:dyDescent="0.25">
      <c r="J592" s="117"/>
    </row>
    <row r="593" spans="10:10" ht="15.75" customHeight="1" x14ac:dyDescent="0.25">
      <c r="J593" s="117"/>
    </row>
    <row r="594" spans="10:10" ht="15.75" customHeight="1" x14ac:dyDescent="0.25">
      <c r="J594" s="117"/>
    </row>
    <row r="595" spans="10:10" ht="15.75" customHeight="1" x14ac:dyDescent="0.25">
      <c r="J595" s="117"/>
    </row>
    <row r="596" spans="10:10" ht="15.75" customHeight="1" x14ac:dyDescent="0.25">
      <c r="J596" s="117"/>
    </row>
    <row r="597" spans="10:10" ht="15.75" customHeight="1" x14ac:dyDescent="0.25">
      <c r="J597" s="117"/>
    </row>
    <row r="598" spans="10:10" ht="15.75" customHeight="1" x14ac:dyDescent="0.25">
      <c r="J598" s="117"/>
    </row>
    <row r="599" spans="10:10" ht="15.75" customHeight="1" x14ac:dyDescent="0.25">
      <c r="J599" s="117"/>
    </row>
    <row r="600" spans="10:10" ht="15.75" customHeight="1" x14ac:dyDescent="0.25">
      <c r="J600" s="117"/>
    </row>
    <row r="601" spans="10:10" ht="15.75" customHeight="1" x14ac:dyDescent="0.25">
      <c r="J601" s="117"/>
    </row>
    <row r="602" spans="10:10" ht="15.75" customHeight="1" x14ac:dyDescent="0.25">
      <c r="J602" s="117"/>
    </row>
    <row r="603" spans="10:10" ht="15.75" customHeight="1" x14ac:dyDescent="0.25">
      <c r="J603" s="117"/>
    </row>
    <row r="604" spans="10:10" ht="15.75" customHeight="1" x14ac:dyDescent="0.25">
      <c r="J604" s="117"/>
    </row>
    <row r="605" spans="10:10" ht="15.75" customHeight="1" x14ac:dyDescent="0.25">
      <c r="J605" s="117"/>
    </row>
    <row r="606" spans="10:10" ht="15.75" customHeight="1" x14ac:dyDescent="0.25">
      <c r="J606" s="117"/>
    </row>
    <row r="607" spans="10:10" ht="15.75" customHeight="1" x14ac:dyDescent="0.25">
      <c r="J607" s="117"/>
    </row>
    <row r="608" spans="10:10" ht="15.75" customHeight="1" x14ac:dyDescent="0.25">
      <c r="J608" s="117"/>
    </row>
    <row r="609" spans="10:10" ht="15.75" customHeight="1" x14ac:dyDescent="0.25">
      <c r="J609" s="117"/>
    </row>
    <row r="610" spans="10:10" ht="15.75" customHeight="1" x14ac:dyDescent="0.25">
      <c r="J610" s="117"/>
    </row>
    <row r="611" spans="10:10" ht="15.75" customHeight="1" x14ac:dyDescent="0.25">
      <c r="J611" s="117"/>
    </row>
    <row r="612" spans="10:10" ht="15.75" customHeight="1" x14ac:dyDescent="0.25">
      <c r="J612" s="117"/>
    </row>
    <row r="613" spans="10:10" ht="15.75" customHeight="1" x14ac:dyDescent="0.25">
      <c r="J613" s="117"/>
    </row>
    <row r="614" spans="10:10" ht="15.75" customHeight="1" x14ac:dyDescent="0.25">
      <c r="J614" s="117"/>
    </row>
    <row r="615" spans="10:10" ht="15.75" customHeight="1" x14ac:dyDescent="0.25">
      <c r="J615" s="117"/>
    </row>
    <row r="616" spans="10:10" ht="15.75" customHeight="1" x14ac:dyDescent="0.25">
      <c r="J616" s="117"/>
    </row>
    <row r="617" spans="10:10" ht="15.75" customHeight="1" x14ac:dyDescent="0.25">
      <c r="J617" s="117"/>
    </row>
    <row r="618" spans="10:10" ht="15.75" customHeight="1" x14ac:dyDescent="0.25">
      <c r="J618" s="117"/>
    </row>
    <row r="619" spans="10:10" ht="15.75" customHeight="1" x14ac:dyDescent="0.25">
      <c r="J619" s="117"/>
    </row>
    <row r="620" spans="10:10" ht="15.75" customHeight="1" x14ac:dyDescent="0.25">
      <c r="J620" s="117"/>
    </row>
    <row r="621" spans="10:10" ht="15.75" customHeight="1" x14ac:dyDescent="0.25">
      <c r="J621" s="117"/>
    </row>
    <row r="622" spans="10:10" ht="15.75" customHeight="1" x14ac:dyDescent="0.25">
      <c r="J622" s="117"/>
    </row>
    <row r="623" spans="10:10" ht="15.75" customHeight="1" x14ac:dyDescent="0.25">
      <c r="J623" s="117"/>
    </row>
    <row r="624" spans="10:10" ht="15.75" customHeight="1" x14ac:dyDescent="0.25">
      <c r="J624" s="117"/>
    </row>
    <row r="625" spans="10:10" ht="15.75" customHeight="1" x14ac:dyDescent="0.25">
      <c r="J625" s="117"/>
    </row>
    <row r="626" spans="10:10" ht="15.75" customHeight="1" x14ac:dyDescent="0.25">
      <c r="J626" s="117"/>
    </row>
    <row r="627" spans="10:10" ht="15.75" customHeight="1" x14ac:dyDescent="0.25">
      <c r="J627" s="117"/>
    </row>
    <row r="628" spans="10:10" ht="15.75" customHeight="1" x14ac:dyDescent="0.25">
      <c r="J628" s="117"/>
    </row>
    <row r="629" spans="10:10" ht="15.75" customHeight="1" x14ac:dyDescent="0.25">
      <c r="J629" s="117"/>
    </row>
    <row r="630" spans="10:10" ht="15.75" customHeight="1" x14ac:dyDescent="0.25">
      <c r="J630" s="117"/>
    </row>
    <row r="631" spans="10:10" ht="15.75" customHeight="1" x14ac:dyDescent="0.25">
      <c r="J631" s="117"/>
    </row>
    <row r="632" spans="10:10" ht="15.75" customHeight="1" x14ac:dyDescent="0.25">
      <c r="J632" s="117"/>
    </row>
    <row r="633" spans="10:10" ht="15.75" customHeight="1" x14ac:dyDescent="0.25">
      <c r="J633" s="117"/>
    </row>
    <row r="634" spans="10:10" ht="15.75" customHeight="1" x14ac:dyDescent="0.25">
      <c r="J634" s="117"/>
    </row>
    <row r="635" spans="10:10" ht="15.75" customHeight="1" x14ac:dyDescent="0.25">
      <c r="J635" s="117"/>
    </row>
    <row r="636" spans="10:10" ht="15.75" customHeight="1" x14ac:dyDescent="0.25">
      <c r="J636" s="117"/>
    </row>
    <row r="637" spans="10:10" ht="15.75" customHeight="1" x14ac:dyDescent="0.25">
      <c r="J637" s="117"/>
    </row>
    <row r="638" spans="10:10" ht="15.75" customHeight="1" x14ac:dyDescent="0.25">
      <c r="J638" s="117"/>
    </row>
    <row r="639" spans="10:10" ht="15.75" customHeight="1" x14ac:dyDescent="0.25">
      <c r="J639" s="117"/>
    </row>
    <row r="640" spans="10:10" ht="15.75" customHeight="1" x14ac:dyDescent="0.25">
      <c r="J640" s="117"/>
    </row>
    <row r="641" spans="10:10" ht="15.75" customHeight="1" x14ac:dyDescent="0.25">
      <c r="J641" s="117"/>
    </row>
    <row r="642" spans="10:10" ht="15.75" customHeight="1" x14ac:dyDescent="0.25">
      <c r="J642" s="117"/>
    </row>
    <row r="643" spans="10:10" ht="15.75" customHeight="1" x14ac:dyDescent="0.25">
      <c r="J643" s="117"/>
    </row>
    <row r="644" spans="10:10" ht="15.75" customHeight="1" x14ac:dyDescent="0.25">
      <c r="J644" s="117"/>
    </row>
    <row r="645" spans="10:10" ht="15.75" customHeight="1" x14ac:dyDescent="0.25">
      <c r="J645" s="117"/>
    </row>
    <row r="646" spans="10:10" ht="15.75" customHeight="1" x14ac:dyDescent="0.25">
      <c r="J646" s="117"/>
    </row>
    <row r="647" spans="10:10" ht="15.75" customHeight="1" x14ac:dyDescent="0.25">
      <c r="J647" s="117"/>
    </row>
    <row r="648" spans="10:10" ht="15.75" customHeight="1" x14ac:dyDescent="0.25">
      <c r="J648" s="117"/>
    </row>
    <row r="649" spans="10:10" ht="15.75" customHeight="1" x14ac:dyDescent="0.25">
      <c r="J649" s="117"/>
    </row>
    <row r="650" spans="10:10" ht="15.75" customHeight="1" x14ac:dyDescent="0.25">
      <c r="J650" s="117"/>
    </row>
    <row r="651" spans="10:10" ht="15.75" customHeight="1" x14ac:dyDescent="0.25">
      <c r="J651" s="117"/>
    </row>
    <row r="652" spans="10:10" ht="15.75" customHeight="1" x14ac:dyDescent="0.25">
      <c r="J652" s="117"/>
    </row>
    <row r="653" spans="10:10" ht="15.75" customHeight="1" x14ac:dyDescent="0.25">
      <c r="J653" s="117"/>
    </row>
    <row r="654" spans="10:10" ht="15.75" customHeight="1" x14ac:dyDescent="0.25">
      <c r="J654" s="117"/>
    </row>
    <row r="655" spans="10:10" ht="15.75" customHeight="1" x14ac:dyDescent="0.25">
      <c r="J655" s="117"/>
    </row>
    <row r="656" spans="10:10" ht="15.75" customHeight="1" x14ac:dyDescent="0.25">
      <c r="J656" s="117"/>
    </row>
    <row r="657" spans="10:10" ht="15.75" customHeight="1" x14ac:dyDescent="0.25">
      <c r="J657" s="117"/>
    </row>
    <row r="658" spans="10:10" ht="15.75" customHeight="1" x14ac:dyDescent="0.25">
      <c r="J658" s="117"/>
    </row>
    <row r="659" spans="10:10" ht="15.75" customHeight="1" x14ac:dyDescent="0.25">
      <c r="J659" s="117"/>
    </row>
    <row r="660" spans="10:10" ht="15.75" customHeight="1" x14ac:dyDescent="0.25">
      <c r="J660" s="117"/>
    </row>
    <row r="661" spans="10:10" ht="15.75" customHeight="1" x14ac:dyDescent="0.25">
      <c r="J661" s="117"/>
    </row>
    <row r="662" spans="10:10" ht="15.75" customHeight="1" x14ac:dyDescent="0.25">
      <c r="J662" s="117"/>
    </row>
    <row r="663" spans="10:10" ht="15.75" customHeight="1" x14ac:dyDescent="0.25">
      <c r="J663" s="117"/>
    </row>
    <row r="664" spans="10:10" ht="15.75" customHeight="1" x14ac:dyDescent="0.25">
      <c r="J664" s="117"/>
    </row>
    <row r="665" spans="10:10" ht="15.75" customHeight="1" x14ac:dyDescent="0.25">
      <c r="J665" s="117"/>
    </row>
    <row r="666" spans="10:10" ht="15.75" customHeight="1" x14ac:dyDescent="0.25">
      <c r="J666" s="117"/>
    </row>
    <row r="667" spans="10:10" ht="15.75" customHeight="1" x14ac:dyDescent="0.25">
      <c r="J667" s="117"/>
    </row>
    <row r="668" spans="10:10" ht="15.75" customHeight="1" x14ac:dyDescent="0.25">
      <c r="J668" s="117"/>
    </row>
    <row r="669" spans="10:10" ht="15.75" customHeight="1" x14ac:dyDescent="0.25">
      <c r="J669" s="117"/>
    </row>
    <row r="670" spans="10:10" ht="15.75" customHeight="1" x14ac:dyDescent="0.25">
      <c r="J670" s="117"/>
    </row>
    <row r="671" spans="10:10" ht="15.75" customHeight="1" x14ac:dyDescent="0.25">
      <c r="J671" s="117"/>
    </row>
    <row r="672" spans="10:10" ht="15.75" customHeight="1" x14ac:dyDescent="0.25">
      <c r="J672" s="117"/>
    </row>
    <row r="673" spans="10:10" ht="15.75" customHeight="1" x14ac:dyDescent="0.25">
      <c r="J673" s="117"/>
    </row>
    <row r="674" spans="10:10" ht="15.75" customHeight="1" x14ac:dyDescent="0.25">
      <c r="J674" s="117"/>
    </row>
    <row r="675" spans="10:10" ht="15.75" customHeight="1" x14ac:dyDescent="0.25">
      <c r="J675" s="117"/>
    </row>
    <row r="676" spans="10:10" ht="15.75" customHeight="1" x14ac:dyDescent="0.25">
      <c r="J676" s="117"/>
    </row>
    <row r="677" spans="10:10" ht="15.75" customHeight="1" x14ac:dyDescent="0.25">
      <c r="J677" s="117"/>
    </row>
    <row r="678" spans="10:10" ht="15.75" customHeight="1" x14ac:dyDescent="0.25">
      <c r="J678" s="117"/>
    </row>
    <row r="679" spans="10:10" ht="15.75" customHeight="1" x14ac:dyDescent="0.25">
      <c r="J679" s="117"/>
    </row>
    <row r="680" spans="10:10" ht="15.75" customHeight="1" x14ac:dyDescent="0.25">
      <c r="J680" s="117"/>
    </row>
    <row r="681" spans="10:10" ht="15.75" customHeight="1" x14ac:dyDescent="0.25">
      <c r="J681" s="117"/>
    </row>
    <row r="682" spans="10:10" ht="15.75" customHeight="1" x14ac:dyDescent="0.25">
      <c r="J682" s="117"/>
    </row>
    <row r="683" spans="10:10" ht="15.75" customHeight="1" x14ac:dyDescent="0.25">
      <c r="J683" s="117"/>
    </row>
    <row r="684" spans="10:10" ht="15.75" customHeight="1" x14ac:dyDescent="0.25">
      <c r="J684" s="117"/>
    </row>
    <row r="685" spans="10:10" ht="15.75" customHeight="1" x14ac:dyDescent="0.25">
      <c r="J685" s="117"/>
    </row>
    <row r="686" spans="10:10" ht="15.75" customHeight="1" x14ac:dyDescent="0.25">
      <c r="J686" s="117"/>
    </row>
    <row r="687" spans="10:10" ht="15.75" customHeight="1" x14ac:dyDescent="0.25">
      <c r="J687" s="117"/>
    </row>
    <row r="688" spans="10:10" ht="15.75" customHeight="1" x14ac:dyDescent="0.25">
      <c r="J688" s="117"/>
    </row>
    <row r="689" spans="10:10" ht="15.75" customHeight="1" x14ac:dyDescent="0.25">
      <c r="J689" s="117"/>
    </row>
    <row r="690" spans="10:10" ht="15.75" customHeight="1" x14ac:dyDescent="0.25">
      <c r="J690" s="117"/>
    </row>
    <row r="691" spans="10:10" ht="15.75" customHeight="1" x14ac:dyDescent="0.25">
      <c r="J691" s="117"/>
    </row>
    <row r="692" spans="10:10" ht="15.75" customHeight="1" x14ac:dyDescent="0.25">
      <c r="J692" s="117"/>
    </row>
    <row r="693" spans="10:10" ht="15.75" customHeight="1" x14ac:dyDescent="0.25">
      <c r="J693" s="117"/>
    </row>
    <row r="694" spans="10:10" ht="15.75" customHeight="1" x14ac:dyDescent="0.25">
      <c r="J694" s="117"/>
    </row>
    <row r="695" spans="10:10" ht="15.75" customHeight="1" x14ac:dyDescent="0.25">
      <c r="J695" s="117"/>
    </row>
    <row r="696" spans="10:10" ht="15.75" customHeight="1" x14ac:dyDescent="0.25">
      <c r="J696" s="117"/>
    </row>
    <row r="697" spans="10:10" ht="15.75" customHeight="1" x14ac:dyDescent="0.25">
      <c r="J697" s="117"/>
    </row>
    <row r="698" spans="10:10" ht="15.75" customHeight="1" x14ac:dyDescent="0.25">
      <c r="J698" s="117"/>
    </row>
    <row r="699" spans="10:10" ht="15.75" customHeight="1" x14ac:dyDescent="0.25">
      <c r="J699" s="117"/>
    </row>
    <row r="700" spans="10:10" ht="15.75" customHeight="1" x14ac:dyDescent="0.25">
      <c r="J700" s="117"/>
    </row>
    <row r="701" spans="10:10" ht="15.75" customHeight="1" x14ac:dyDescent="0.25">
      <c r="J701" s="117"/>
    </row>
    <row r="702" spans="10:10" ht="15.75" customHeight="1" x14ac:dyDescent="0.25">
      <c r="J702" s="117"/>
    </row>
    <row r="703" spans="10:10" ht="15.75" customHeight="1" x14ac:dyDescent="0.25">
      <c r="J703" s="117"/>
    </row>
    <row r="704" spans="10:10" ht="15.75" customHeight="1" x14ac:dyDescent="0.25">
      <c r="J704" s="117"/>
    </row>
    <row r="705" spans="10:10" ht="15.75" customHeight="1" x14ac:dyDescent="0.25">
      <c r="J705" s="117"/>
    </row>
    <row r="706" spans="10:10" ht="15.75" customHeight="1" x14ac:dyDescent="0.25">
      <c r="J706" s="117"/>
    </row>
    <row r="707" spans="10:10" ht="15.75" customHeight="1" x14ac:dyDescent="0.25">
      <c r="J707" s="117"/>
    </row>
    <row r="708" spans="10:10" ht="15.75" customHeight="1" x14ac:dyDescent="0.25">
      <c r="J708" s="117"/>
    </row>
    <row r="709" spans="10:10" ht="15.75" customHeight="1" x14ac:dyDescent="0.25">
      <c r="J709" s="117"/>
    </row>
    <row r="710" spans="10:10" ht="15.75" customHeight="1" x14ac:dyDescent="0.25">
      <c r="J710" s="117"/>
    </row>
    <row r="711" spans="10:10" ht="15.75" customHeight="1" x14ac:dyDescent="0.25">
      <c r="J711" s="117"/>
    </row>
    <row r="712" spans="10:10" ht="15.75" customHeight="1" x14ac:dyDescent="0.25">
      <c r="J712" s="117"/>
    </row>
    <row r="713" spans="10:10" ht="15.75" customHeight="1" x14ac:dyDescent="0.25">
      <c r="J713" s="117"/>
    </row>
    <row r="714" spans="10:10" ht="15.75" customHeight="1" x14ac:dyDescent="0.25">
      <c r="J714" s="117"/>
    </row>
    <row r="715" spans="10:10" ht="15.75" customHeight="1" x14ac:dyDescent="0.25">
      <c r="J715" s="117"/>
    </row>
    <row r="716" spans="10:10" ht="15.75" customHeight="1" x14ac:dyDescent="0.25">
      <c r="J716" s="117"/>
    </row>
    <row r="717" spans="10:10" ht="15.75" customHeight="1" x14ac:dyDescent="0.25">
      <c r="J717" s="117"/>
    </row>
    <row r="718" spans="10:10" ht="15.75" customHeight="1" x14ac:dyDescent="0.25">
      <c r="J718" s="117"/>
    </row>
    <row r="719" spans="10:10" ht="15.75" customHeight="1" x14ac:dyDescent="0.25">
      <c r="J719" s="117"/>
    </row>
    <row r="720" spans="10:10" ht="15.75" customHeight="1" x14ac:dyDescent="0.25">
      <c r="J720" s="117"/>
    </row>
    <row r="721" spans="10:10" ht="15.75" customHeight="1" x14ac:dyDescent="0.25">
      <c r="J721" s="117"/>
    </row>
    <row r="722" spans="10:10" ht="15.75" customHeight="1" x14ac:dyDescent="0.25">
      <c r="J722" s="117"/>
    </row>
    <row r="723" spans="10:10" ht="15.75" customHeight="1" x14ac:dyDescent="0.25">
      <c r="J723" s="117"/>
    </row>
    <row r="724" spans="10:10" ht="15.75" customHeight="1" x14ac:dyDescent="0.25">
      <c r="J724" s="117"/>
    </row>
    <row r="725" spans="10:10" ht="15.75" customHeight="1" x14ac:dyDescent="0.25">
      <c r="J725" s="117"/>
    </row>
    <row r="726" spans="10:10" ht="15.75" customHeight="1" x14ac:dyDescent="0.25">
      <c r="J726" s="117"/>
    </row>
    <row r="727" spans="10:10" ht="15.75" customHeight="1" x14ac:dyDescent="0.25">
      <c r="J727" s="117"/>
    </row>
    <row r="728" spans="10:10" ht="15.75" customHeight="1" x14ac:dyDescent="0.25">
      <c r="J728" s="117"/>
    </row>
    <row r="729" spans="10:10" ht="15.75" customHeight="1" x14ac:dyDescent="0.25">
      <c r="J729" s="117"/>
    </row>
    <row r="730" spans="10:10" ht="15.75" customHeight="1" x14ac:dyDescent="0.25">
      <c r="J730" s="117"/>
    </row>
    <row r="731" spans="10:10" ht="15.75" customHeight="1" x14ac:dyDescent="0.25">
      <c r="J731" s="117"/>
    </row>
    <row r="732" spans="10:10" ht="15.75" customHeight="1" x14ac:dyDescent="0.25">
      <c r="J732" s="117"/>
    </row>
    <row r="733" spans="10:10" ht="15.75" customHeight="1" x14ac:dyDescent="0.25">
      <c r="J733" s="117"/>
    </row>
    <row r="734" spans="10:10" ht="15.75" customHeight="1" x14ac:dyDescent="0.25">
      <c r="J734" s="117"/>
    </row>
    <row r="735" spans="10:10" ht="15.75" customHeight="1" x14ac:dyDescent="0.25">
      <c r="J735" s="117"/>
    </row>
    <row r="736" spans="10:10" ht="15.75" customHeight="1" x14ac:dyDescent="0.25">
      <c r="J736" s="117"/>
    </row>
    <row r="737" spans="10:10" ht="15.75" customHeight="1" x14ac:dyDescent="0.25">
      <c r="J737" s="117"/>
    </row>
    <row r="738" spans="10:10" ht="15.75" customHeight="1" x14ac:dyDescent="0.25">
      <c r="J738" s="117"/>
    </row>
    <row r="739" spans="10:10" ht="15.75" customHeight="1" x14ac:dyDescent="0.25">
      <c r="J739" s="117"/>
    </row>
    <row r="740" spans="10:10" ht="15.75" customHeight="1" x14ac:dyDescent="0.25">
      <c r="J740" s="117"/>
    </row>
    <row r="741" spans="10:10" ht="15.75" customHeight="1" x14ac:dyDescent="0.25">
      <c r="J741" s="117"/>
    </row>
    <row r="742" spans="10:10" ht="15.75" customHeight="1" x14ac:dyDescent="0.25">
      <c r="J742" s="117"/>
    </row>
    <row r="743" spans="10:10" ht="15.75" customHeight="1" x14ac:dyDescent="0.25">
      <c r="J743" s="117"/>
    </row>
    <row r="744" spans="10:10" ht="15.75" customHeight="1" x14ac:dyDescent="0.25">
      <c r="J744" s="117"/>
    </row>
    <row r="745" spans="10:10" ht="15.75" customHeight="1" x14ac:dyDescent="0.25">
      <c r="J745" s="117"/>
    </row>
    <row r="746" spans="10:10" ht="15.75" customHeight="1" x14ac:dyDescent="0.25">
      <c r="J746" s="117"/>
    </row>
    <row r="747" spans="10:10" ht="15.75" customHeight="1" x14ac:dyDescent="0.25">
      <c r="J747" s="117"/>
    </row>
    <row r="748" spans="10:10" ht="15.75" customHeight="1" x14ac:dyDescent="0.25">
      <c r="J748" s="117"/>
    </row>
    <row r="749" spans="10:10" ht="15.75" customHeight="1" x14ac:dyDescent="0.25">
      <c r="J749" s="117"/>
    </row>
    <row r="750" spans="10:10" ht="15.75" customHeight="1" x14ac:dyDescent="0.25">
      <c r="J750" s="117"/>
    </row>
    <row r="751" spans="10:10" ht="15.75" customHeight="1" x14ac:dyDescent="0.25">
      <c r="J751" s="117"/>
    </row>
    <row r="752" spans="10:10" ht="15.75" customHeight="1" x14ac:dyDescent="0.25">
      <c r="J752" s="117"/>
    </row>
    <row r="753" spans="10:10" ht="15.75" customHeight="1" x14ac:dyDescent="0.25">
      <c r="J753" s="117"/>
    </row>
    <row r="754" spans="10:10" ht="15.75" customHeight="1" x14ac:dyDescent="0.25">
      <c r="J754" s="117"/>
    </row>
    <row r="755" spans="10:10" ht="15.75" customHeight="1" x14ac:dyDescent="0.25">
      <c r="J755" s="117"/>
    </row>
    <row r="756" spans="10:10" ht="15.75" customHeight="1" x14ac:dyDescent="0.25">
      <c r="J756" s="117"/>
    </row>
    <row r="757" spans="10:10" ht="15.75" customHeight="1" x14ac:dyDescent="0.25">
      <c r="J757" s="117"/>
    </row>
    <row r="758" spans="10:10" ht="15.75" customHeight="1" x14ac:dyDescent="0.25">
      <c r="J758" s="117"/>
    </row>
    <row r="759" spans="10:10" ht="15.75" customHeight="1" x14ac:dyDescent="0.25">
      <c r="J759" s="117"/>
    </row>
    <row r="760" spans="10:10" ht="15.75" customHeight="1" x14ac:dyDescent="0.25">
      <c r="J760" s="117"/>
    </row>
    <row r="761" spans="10:10" ht="15.75" customHeight="1" x14ac:dyDescent="0.25">
      <c r="J761" s="117"/>
    </row>
    <row r="762" spans="10:10" ht="15.75" customHeight="1" x14ac:dyDescent="0.25">
      <c r="J762" s="117"/>
    </row>
    <row r="763" spans="10:10" ht="15.75" customHeight="1" x14ac:dyDescent="0.25">
      <c r="J763" s="117"/>
    </row>
    <row r="764" spans="10:10" ht="15.75" customHeight="1" x14ac:dyDescent="0.25">
      <c r="J764" s="117"/>
    </row>
    <row r="765" spans="10:10" ht="15.75" customHeight="1" x14ac:dyDescent="0.25">
      <c r="J765" s="117"/>
    </row>
    <row r="766" spans="10:10" ht="15.75" customHeight="1" x14ac:dyDescent="0.25">
      <c r="J766" s="117"/>
    </row>
    <row r="767" spans="10:10" ht="15.75" customHeight="1" x14ac:dyDescent="0.25">
      <c r="J767" s="117"/>
    </row>
    <row r="768" spans="10:10" ht="15.75" customHeight="1" x14ac:dyDescent="0.25">
      <c r="J768" s="117"/>
    </row>
    <row r="769" spans="10:10" ht="15.75" customHeight="1" x14ac:dyDescent="0.25">
      <c r="J769" s="117"/>
    </row>
    <row r="770" spans="10:10" ht="15.75" customHeight="1" x14ac:dyDescent="0.25">
      <c r="J770" s="117"/>
    </row>
    <row r="771" spans="10:10" ht="15.75" customHeight="1" x14ac:dyDescent="0.25">
      <c r="J771" s="117"/>
    </row>
    <row r="772" spans="10:10" ht="15.75" customHeight="1" x14ac:dyDescent="0.25">
      <c r="J772" s="117"/>
    </row>
    <row r="773" spans="10:10" ht="15.75" customHeight="1" x14ac:dyDescent="0.25">
      <c r="J773" s="117"/>
    </row>
    <row r="774" spans="10:10" ht="15.75" customHeight="1" x14ac:dyDescent="0.25">
      <c r="J774" s="117"/>
    </row>
    <row r="775" spans="10:10" ht="15.75" customHeight="1" x14ac:dyDescent="0.25">
      <c r="J775" s="117"/>
    </row>
    <row r="776" spans="10:10" ht="15.75" customHeight="1" x14ac:dyDescent="0.25">
      <c r="J776" s="117"/>
    </row>
    <row r="777" spans="10:10" ht="15.75" customHeight="1" x14ac:dyDescent="0.25">
      <c r="J777" s="117"/>
    </row>
    <row r="778" spans="10:10" ht="15.75" customHeight="1" x14ac:dyDescent="0.25">
      <c r="J778" s="117"/>
    </row>
    <row r="779" spans="10:10" ht="15.75" customHeight="1" x14ac:dyDescent="0.25">
      <c r="J779" s="117"/>
    </row>
    <row r="780" spans="10:10" ht="15.75" customHeight="1" x14ac:dyDescent="0.25">
      <c r="J780" s="117"/>
    </row>
    <row r="781" spans="10:10" ht="15.75" customHeight="1" x14ac:dyDescent="0.25">
      <c r="J781" s="117"/>
    </row>
    <row r="782" spans="10:10" ht="15.75" customHeight="1" x14ac:dyDescent="0.25">
      <c r="J782" s="117"/>
    </row>
    <row r="783" spans="10:10" ht="15.75" customHeight="1" x14ac:dyDescent="0.25">
      <c r="J783" s="117"/>
    </row>
    <row r="784" spans="10:10" ht="15.75" customHeight="1" x14ac:dyDescent="0.25">
      <c r="J784" s="117"/>
    </row>
    <row r="785" spans="10:10" ht="15.75" customHeight="1" x14ac:dyDescent="0.25">
      <c r="J785" s="117"/>
    </row>
    <row r="786" spans="10:10" ht="15.75" customHeight="1" x14ac:dyDescent="0.25">
      <c r="J786" s="117"/>
    </row>
    <row r="787" spans="10:10" ht="15.75" customHeight="1" x14ac:dyDescent="0.25">
      <c r="J787" s="117"/>
    </row>
    <row r="788" spans="10:10" ht="15.75" customHeight="1" x14ac:dyDescent="0.25">
      <c r="J788" s="117"/>
    </row>
    <row r="789" spans="10:10" ht="15.75" customHeight="1" x14ac:dyDescent="0.25">
      <c r="J789" s="117"/>
    </row>
    <row r="790" spans="10:10" ht="15.75" customHeight="1" x14ac:dyDescent="0.25">
      <c r="J790" s="117"/>
    </row>
    <row r="791" spans="10:10" ht="15.75" customHeight="1" x14ac:dyDescent="0.25">
      <c r="J791" s="117"/>
    </row>
    <row r="792" spans="10:10" ht="15.75" customHeight="1" x14ac:dyDescent="0.25">
      <c r="J792" s="117"/>
    </row>
    <row r="793" spans="10:10" ht="15.75" customHeight="1" x14ac:dyDescent="0.25">
      <c r="J793" s="117"/>
    </row>
    <row r="794" spans="10:10" ht="15.75" customHeight="1" x14ac:dyDescent="0.25">
      <c r="J794" s="117"/>
    </row>
    <row r="795" spans="10:10" ht="15.75" customHeight="1" x14ac:dyDescent="0.25">
      <c r="J795" s="117"/>
    </row>
    <row r="796" spans="10:10" ht="15.75" customHeight="1" x14ac:dyDescent="0.25">
      <c r="J796" s="117"/>
    </row>
    <row r="797" spans="10:10" ht="15.75" customHeight="1" x14ac:dyDescent="0.25">
      <c r="J797" s="117"/>
    </row>
    <row r="798" spans="10:10" ht="15.75" customHeight="1" x14ac:dyDescent="0.25">
      <c r="J798" s="117"/>
    </row>
    <row r="799" spans="10:10" ht="15.75" customHeight="1" x14ac:dyDescent="0.25">
      <c r="J799" s="117"/>
    </row>
    <row r="800" spans="10:10" ht="15.75" customHeight="1" x14ac:dyDescent="0.25">
      <c r="J800" s="117"/>
    </row>
    <row r="801" spans="10:10" ht="15.75" customHeight="1" x14ac:dyDescent="0.25">
      <c r="J801" s="117"/>
    </row>
    <row r="802" spans="10:10" ht="15.75" customHeight="1" x14ac:dyDescent="0.25">
      <c r="J802" s="117"/>
    </row>
    <row r="803" spans="10:10" ht="15.75" customHeight="1" x14ac:dyDescent="0.25">
      <c r="J803" s="117"/>
    </row>
    <row r="804" spans="10:10" ht="15.75" customHeight="1" x14ac:dyDescent="0.25">
      <c r="J804" s="117"/>
    </row>
    <row r="805" spans="10:10" ht="15.75" customHeight="1" x14ac:dyDescent="0.25">
      <c r="J805" s="117"/>
    </row>
    <row r="806" spans="10:10" ht="15.75" customHeight="1" x14ac:dyDescent="0.25">
      <c r="J806" s="117"/>
    </row>
    <row r="807" spans="10:10" ht="15.75" customHeight="1" x14ac:dyDescent="0.25">
      <c r="J807" s="117"/>
    </row>
    <row r="808" spans="10:10" ht="15.75" customHeight="1" x14ac:dyDescent="0.25">
      <c r="J808" s="117"/>
    </row>
    <row r="809" spans="10:10" ht="15.75" customHeight="1" x14ac:dyDescent="0.25">
      <c r="J809" s="117"/>
    </row>
    <row r="810" spans="10:10" ht="15.75" customHeight="1" x14ac:dyDescent="0.25">
      <c r="J810" s="117"/>
    </row>
    <row r="811" spans="10:10" ht="15.75" customHeight="1" x14ac:dyDescent="0.25">
      <c r="J811" s="117"/>
    </row>
    <row r="812" spans="10:10" ht="15.75" customHeight="1" x14ac:dyDescent="0.25">
      <c r="J812" s="117"/>
    </row>
    <row r="813" spans="10:10" ht="15.75" customHeight="1" x14ac:dyDescent="0.25">
      <c r="J813" s="117"/>
    </row>
    <row r="814" spans="10:10" ht="15.75" customHeight="1" x14ac:dyDescent="0.25">
      <c r="J814" s="117"/>
    </row>
    <row r="815" spans="10:10" ht="15.75" customHeight="1" x14ac:dyDescent="0.25">
      <c r="J815" s="117"/>
    </row>
    <row r="816" spans="10:10" ht="15.75" customHeight="1" x14ac:dyDescent="0.25">
      <c r="J816" s="117"/>
    </row>
    <row r="817" spans="10:10" ht="15.75" customHeight="1" x14ac:dyDescent="0.25">
      <c r="J817" s="117"/>
    </row>
    <row r="818" spans="10:10" ht="15.75" customHeight="1" x14ac:dyDescent="0.25">
      <c r="J818" s="117"/>
    </row>
    <row r="819" spans="10:10" ht="15.75" customHeight="1" x14ac:dyDescent="0.25">
      <c r="J819" s="117"/>
    </row>
    <row r="820" spans="10:10" ht="15.75" customHeight="1" x14ac:dyDescent="0.25">
      <c r="J820" s="117"/>
    </row>
    <row r="821" spans="10:10" ht="15.75" customHeight="1" x14ac:dyDescent="0.25">
      <c r="J821" s="117"/>
    </row>
    <row r="822" spans="10:10" ht="15.75" customHeight="1" x14ac:dyDescent="0.25">
      <c r="J822" s="117"/>
    </row>
    <row r="823" spans="10:10" ht="15.75" customHeight="1" x14ac:dyDescent="0.25">
      <c r="J823" s="117"/>
    </row>
    <row r="824" spans="10:10" ht="15.75" customHeight="1" x14ac:dyDescent="0.25">
      <c r="J824" s="117"/>
    </row>
    <row r="825" spans="10:10" ht="15.75" customHeight="1" x14ac:dyDescent="0.25">
      <c r="J825" s="117"/>
    </row>
    <row r="826" spans="10:10" ht="15.75" customHeight="1" x14ac:dyDescent="0.25">
      <c r="J826" s="117"/>
    </row>
    <row r="827" spans="10:10" ht="15.75" customHeight="1" x14ac:dyDescent="0.25">
      <c r="J827" s="117"/>
    </row>
    <row r="828" spans="10:10" ht="15.75" customHeight="1" x14ac:dyDescent="0.25">
      <c r="J828" s="117"/>
    </row>
    <row r="829" spans="10:10" ht="15.75" customHeight="1" x14ac:dyDescent="0.25">
      <c r="J829" s="117"/>
    </row>
    <row r="830" spans="10:10" ht="15.75" customHeight="1" x14ac:dyDescent="0.25">
      <c r="J830" s="117"/>
    </row>
    <row r="831" spans="10:10" ht="15.75" customHeight="1" x14ac:dyDescent="0.25">
      <c r="J831" s="117"/>
    </row>
    <row r="832" spans="10:10" ht="15.75" customHeight="1" x14ac:dyDescent="0.25">
      <c r="J832" s="117"/>
    </row>
    <row r="833" spans="10:10" ht="15.75" customHeight="1" x14ac:dyDescent="0.25">
      <c r="J833" s="117"/>
    </row>
    <row r="834" spans="10:10" ht="15.75" customHeight="1" x14ac:dyDescent="0.25">
      <c r="J834" s="117"/>
    </row>
    <row r="835" spans="10:10" ht="15.75" customHeight="1" x14ac:dyDescent="0.25">
      <c r="J835" s="117"/>
    </row>
    <row r="836" spans="10:10" ht="15.75" customHeight="1" x14ac:dyDescent="0.25">
      <c r="J836" s="117"/>
    </row>
    <row r="837" spans="10:10" ht="15.75" customHeight="1" x14ac:dyDescent="0.25">
      <c r="J837" s="117"/>
    </row>
    <row r="838" spans="10:10" ht="15.75" customHeight="1" x14ac:dyDescent="0.25">
      <c r="J838" s="117"/>
    </row>
    <row r="839" spans="10:10" ht="15.75" customHeight="1" x14ac:dyDescent="0.25">
      <c r="J839" s="117"/>
    </row>
    <row r="840" spans="10:10" ht="15.75" customHeight="1" x14ac:dyDescent="0.25">
      <c r="J840" s="117"/>
    </row>
    <row r="841" spans="10:10" ht="15.75" customHeight="1" x14ac:dyDescent="0.25">
      <c r="J841" s="117"/>
    </row>
    <row r="842" spans="10:10" ht="15.75" customHeight="1" x14ac:dyDescent="0.25">
      <c r="J842" s="117"/>
    </row>
    <row r="843" spans="10:10" ht="15.75" customHeight="1" x14ac:dyDescent="0.25">
      <c r="J843" s="117"/>
    </row>
    <row r="844" spans="10:10" ht="15.75" customHeight="1" x14ac:dyDescent="0.25">
      <c r="J844" s="117"/>
    </row>
    <row r="845" spans="10:10" ht="15.75" customHeight="1" x14ac:dyDescent="0.25">
      <c r="J845" s="117"/>
    </row>
    <row r="846" spans="10:10" ht="15.75" customHeight="1" x14ac:dyDescent="0.25">
      <c r="J846" s="117"/>
    </row>
    <row r="847" spans="10:10" ht="15.75" customHeight="1" x14ac:dyDescent="0.25">
      <c r="J847" s="117"/>
    </row>
    <row r="848" spans="10:10" ht="15.75" customHeight="1" x14ac:dyDescent="0.25">
      <c r="J848" s="117"/>
    </row>
    <row r="849" spans="10:10" ht="15.75" customHeight="1" x14ac:dyDescent="0.25">
      <c r="J849" s="117"/>
    </row>
    <row r="850" spans="10:10" ht="15.75" customHeight="1" x14ac:dyDescent="0.25">
      <c r="J850" s="117"/>
    </row>
    <row r="851" spans="10:10" ht="15.75" customHeight="1" x14ac:dyDescent="0.25">
      <c r="J851" s="117"/>
    </row>
    <row r="852" spans="10:10" ht="15.75" customHeight="1" x14ac:dyDescent="0.25">
      <c r="J852" s="117"/>
    </row>
    <row r="853" spans="10:10" ht="15.75" customHeight="1" x14ac:dyDescent="0.25">
      <c r="J853" s="117"/>
    </row>
    <row r="854" spans="10:10" ht="15.75" customHeight="1" x14ac:dyDescent="0.25">
      <c r="J854" s="117"/>
    </row>
    <row r="855" spans="10:10" ht="15.75" customHeight="1" x14ac:dyDescent="0.25">
      <c r="J855" s="117"/>
    </row>
    <row r="856" spans="10:10" ht="15.75" customHeight="1" x14ac:dyDescent="0.25">
      <c r="J856" s="117"/>
    </row>
    <row r="857" spans="10:10" ht="15.75" customHeight="1" x14ac:dyDescent="0.25">
      <c r="J857" s="117"/>
    </row>
    <row r="858" spans="10:10" ht="15.75" customHeight="1" x14ac:dyDescent="0.25">
      <c r="J858" s="117"/>
    </row>
    <row r="859" spans="10:10" ht="15.75" customHeight="1" x14ac:dyDescent="0.25">
      <c r="J859" s="117"/>
    </row>
    <row r="860" spans="10:10" ht="15.75" customHeight="1" x14ac:dyDescent="0.25">
      <c r="J860" s="117"/>
    </row>
    <row r="861" spans="10:10" ht="15.75" customHeight="1" x14ac:dyDescent="0.25">
      <c r="J861" s="117"/>
    </row>
    <row r="862" spans="10:10" ht="15.75" customHeight="1" x14ac:dyDescent="0.25">
      <c r="J862" s="117"/>
    </row>
    <row r="863" spans="10:10" ht="15.75" customHeight="1" x14ac:dyDescent="0.25">
      <c r="J863" s="117"/>
    </row>
    <row r="864" spans="10:10" ht="15.75" customHeight="1" x14ac:dyDescent="0.25">
      <c r="J864" s="117"/>
    </row>
    <row r="865" spans="10:10" ht="15.75" customHeight="1" x14ac:dyDescent="0.25">
      <c r="J865" s="117"/>
    </row>
    <row r="866" spans="10:10" ht="15.75" customHeight="1" x14ac:dyDescent="0.25">
      <c r="J866" s="117"/>
    </row>
    <row r="867" spans="10:10" ht="15.75" customHeight="1" x14ac:dyDescent="0.25">
      <c r="J867" s="117"/>
    </row>
    <row r="868" spans="10:10" ht="15.75" customHeight="1" x14ac:dyDescent="0.25">
      <c r="J868" s="117"/>
    </row>
    <row r="869" spans="10:10" ht="15.75" customHeight="1" x14ac:dyDescent="0.25">
      <c r="J869" s="117"/>
    </row>
    <row r="870" spans="10:10" ht="15.75" customHeight="1" x14ac:dyDescent="0.25">
      <c r="J870" s="117"/>
    </row>
    <row r="871" spans="10:10" ht="15.75" customHeight="1" x14ac:dyDescent="0.25">
      <c r="J871" s="117"/>
    </row>
    <row r="872" spans="10:10" ht="15.75" customHeight="1" x14ac:dyDescent="0.25">
      <c r="J872" s="117"/>
    </row>
    <row r="873" spans="10:10" ht="15.75" customHeight="1" x14ac:dyDescent="0.25">
      <c r="J873" s="117"/>
    </row>
    <row r="874" spans="10:10" ht="15.75" customHeight="1" x14ac:dyDescent="0.25">
      <c r="J874" s="117"/>
    </row>
    <row r="875" spans="10:10" ht="15.75" customHeight="1" x14ac:dyDescent="0.25">
      <c r="J875" s="117"/>
    </row>
    <row r="876" spans="10:10" ht="15.75" customHeight="1" x14ac:dyDescent="0.25">
      <c r="J876" s="117"/>
    </row>
    <row r="877" spans="10:10" ht="15.75" customHeight="1" x14ac:dyDescent="0.25">
      <c r="J877" s="117"/>
    </row>
    <row r="878" spans="10:10" ht="15.75" customHeight="1" x14ac:dyDescent="0.25">
      <c r="J878" s="117"/>
    </row>
    <row r="879" spans="10:10" ht="15.75" customHeight="1" x14ac:dyDescent="0.25">
      <c r="J879" s="117"/>
    </row>
    <row r="880" spans="10:10" ht="15.75" customHeight="1" x14ac:dyDescent="0.25">
      <c r="J880" s="117"/>
    </row>
    <row r="881" spans="10:10" ht="15.75" customHeight="1" x14ac:dyDescent="0.25">
      <c r="J881" s="117"/>
    </row>
    <row r="882" spans="10:10" ht="15.75" customHeight="1" x14ac:dyDescent="0.25">
      <c r="J882" s="117"/>
    </row>
    <row r="883" spans="10:10" ht="15.75" customHeight="1" x14ac:dyDescent="0.25">
      <c r="J883" s="117"/>
    </row>
    <row r="884" spans="10:10" ht="15.75" customHeight="1" x14ac:dyDescent="0.25">
      <c r="J884" s="117"/>
    </row>
    <row r="885" spans="10:10" ht="15.75" customHeight="1" x14ac:dyDescent="0.25">
      <c r="J885" s="117"/>
    </row>
    <row r="886" spans="10:10" ht="15.75" customHeight="1" x14ac:dyDescent="0.25">
      <c r="J886" s="117"/>
    </row>
    <row r="887" spans="10:10" ht="15.75" customHeight="1" x14ac:dyDescent="0.25">
      <c r="J887" s="117"/>
    </row>
    <row r="888" spans="10:10" ht="15.75" customHeight="1" x14ac:dyDescent="0.25">
      <c r="J888" s="117"/>
    </row>
    <row r="889" spans="10:10" ht="15.75" customHeight="1" x14ac:dyDescent="0.25">
      <c r="J889" s="117"/>
    </row>
    <row r="890" spans="10:10" ht="15.75" customHeight="1" x14ac:dyDescent="0.25">
      <c r="J890" s="117"/>
    </row>
    <row r="891" spans="10:10" ht="15.75" customHeight="1" x14ac:dyDescent="0.25">
      <c r="J891" s="117"/>
    </row>
    <row r="892" spans="10:10" ht="15.75" customHeight="1" x14ac:dyDescent="0.25">
      <c r="J892" s="117"/>
    </row>
    <row r="893" spans="10:10" ht="15.75" customHeight="1" x14ac:dyDescent="0.25">
      <c r="J893" s="117"/>
    </row>
    <row r="894" spans="10:10" ht="15.75" customHeight="1" x14ac:dyDescent="0.25">
      <c r="J894" s="117"/>
    </row>
    <row r="895" spans="10:10" ht="15.75" customHeight="1" x14ac:dyDescent="0.25">
      <c r="J895" s="117"/>
    </row>
    <row r="896" spans="10:10" ht="15.75" customHeight="1" x14ac:dyDescent="0.25">
      <c r="J896" s="117"/>
    </row>
    <row r="897" spans="10:10" ht="15.75" customHeight="1" x14ac:dyDescent="0.25">
      <c r="J897" s="117"/>
    </row>
    <row r="898" spans="10:10" ht="15.75" customHeight="1" x14ac:dyDescent="0.25">
      <c r="J898" s="117"/>
    </row>
    <row r="899" spans="10:10" ht="15.75" customHeight="1" x14ac:dyDescent="0.25">
      <c r="J899" s="117"/>
    </row>
    <row r="900" spans="10:10" ht="15.75" customHeight="1" x14ac:dyDescent="0.25">
      <c r="J900" s="117"/>
    </row>
    <row r="901" spans="10:10" ht="15.75" customHeight="1" x14ac:dyDescent="0.25">
      <c r="J901" s="117"/>
    </row>
    <row r="902" spans="10:10" ht="15.75" customHeight="1" x14ac:dyDescent="0.25">
      <c r="J902" s="117"/>
    </row>
    <row r="903" spans="10:10" ht="15.75" customHeight="1" x14ac:dyDescent="0.25">
      <c r="J903" s="117"/>
    </row>
    <row r="904" spans="10:10" ht="15.75" customHeight="1" x14ac:dyDescent="0.25">
      <c r="J904" s="117"/>
    </row>
    <row r="905" spans="10:10" ht="15.75" customHeight="1" x14ac:dyDescent="0.25">
      <c r="J905" s="117"/>
    </row>
    <row r="906" spans="10:10" ht="15.75" customHeight="1" x14ac:dyDescent="0.25">
      <c r="J906" s="117"/>
    </row>
    <row r="907" spans="10:10" ht="15.75" customHeight="1" x14ac:dyDescent="0.25">
      <c r="J907" s="117"/>
    </row>
    <row r="908" spans="10:10" ht="15.75" customHeight="1" x14ac:dyDescent="0.25">
      <c r="J908" s="117"/>
    </row>
    <row r="909" spans="10:10" ht="15.75" customHeight="1" x14ac:dyDescent="0.25">
      <c r="J909" s="117"/>
    </row>
    <row r="910" spans="10:10" ht="15.75" customHeight="1" x14ac:dyDescent="0.25">
      <c r="J910" s="117"/>
    </row>
    <row r="911" spans="10:10" ht="15.75" customHeight="1" x14ac:dyDescent="0.25">
      <c r="J911" s="117"/>
    </row>
    <row r="912" spans="10:10" ht="15.75" customHeight="1" x14ac:dyDescent="0.25">
      <c r="J912" s="117"/>
    </row>
    <row r="913" spans="10:10" ht="15.75" customHeight="1" x14ac:dyDescent="0.25">
      <c r="J913" s="117"/>
    </row>
    <row r="914" spans="10:10" ht="15.75" customHeight="1" x14ac:dyDescent="0.25">
      <c r="J914" s="117"/>
    </row>
    <row r="915" spans="10:10" ht="15.75" customHeight="1" x14ac:dyDescent="0.25">
      <c r="J915" s="117"/>
    </row>
    <row r="916" spans="10:10" ht="15.75" customHeight="1" x14ac:dyDescent="0.25">
      <c r="J916" s="117"/>
    </row>
    <row r="917" spans="10:10" ht="15.75" customHeight="1" x14ac:dyDescent="0.25">
      <c r="J917" s="117"/>
    </row>
    <row r="918" spans="10:10" ht="15.75" customHeight="1" x14ac:dyDescent="0.25">
      <c r="J918" s="117"/>
    </row>
    <row r="919" spans="10:10" ht="15.75" customHeight="1" x14ac:dyDescent="0.25">
      <c r="J919" s="117"/>
    </row>
    <row r="920" spans="10:10" ht="15.75" customHeight="1" x14ac:dyDescent="0.25">
      <c r="J920" s="117"/>
    </row>
    <row r="921" spans="10:10" ht="15.75" customHeight="1" x14ac:dyDescent="0.25">
      <c r="J921" s="117"/>
    </row>
    <row r="922" spans="10:10" ht="15.75" customHeight="1" x14ac:dyDescent="0.25">
      <c r="J922" s="117"/>
    </row>
    <row r="923" spans="10:10" ht="15.75" customHeight="1" x14ac:dyDescent="0.25">
      <c r="J923" s="117"/>
    </row>
    <row r="924" spans="10:10" ht="15.75" customHeight="1" x14ac:dyDescent="0.25">
      <c r="J924" s="117"/>
    </row>
    <row r="925" spans="10:10" ht="15.75" customHeight="1" x14ac:dyDescent="0.25">
      <c r="J925" s="117"/>
    </row>
    <row r="926" spans="10:10" ht="15.75" customHeight="1" x14ac:dyDescent="0.25">
      <c r="J926" s="117"/>
    </row>
    <row r="927" spans="10:10" ht="15.75" customHeight="1" x14ac:dyDescent="0.25">
      <c r="J927" s="117"/>
    </row>
    <row r="928" spans="10:10" ht="15.75" customHeight="1" x14ac:dyDescent="0.25">
      <c r="J928" s="117"/>
    </row>
    <row r="929" spans="10:10" ht="15.75" customHeight="1" x14ac:dyDescent="0.25">
      <c r="J929" s="117"/>
    </row>
    <row r="930" spans="10:10" ht="15.75" customHeight="1" x14ac:dyDescent="0.25">
      <c r="J930" s="117"/>
    </row>
    <row r="931" spans="10:10" ht="15.75" customHeight="1" x14ac:dyDescent="0.25">
      <c r="J931" s="117"/>
    </row>
    <row r="932" spans="10:10" ht="15.75" customHeight="1" x14ac:dyDescent="0.25">
      <c r="J932" s="117"/>
    </row>
    <row r="933" spans="10:10" ht="15.75" customHeight="1" x14ac:dyDescent="0.25">
      <c r="J933" s="117"/>
    </row>
    <row r="934" spans="10:10" ht="15.75" customHeight="1" x14ac:dyDescent="0.25">
      <c r="J934" s="117"/>
    </row>
    <row r="935" spans="10:10" ht="15.75" customHeight="1" x14ac:dyDescent="0.25">
      <c r="J935" s="117"/>
    </row>
    <row r="936" spans="10:10" ht="15.75" customHeight="1" x14ac:dyDescent="0.25">
      <c r="J936" s="117"/>
    </row>
    <row r="937" spans="10:10" ht="15.75" customHeight="1" x14ac:dyDescent="0.25">
      <c r="J937" s="117"/>
    </row>
    <row r="938" spans="10:10" ht="15.75" customHeight="1" x14ac:dyDescent="0.25">
      <c r="J938" s="117"/>
    </row>
    <row r="939" spans="10:10" ht="15.75" customHeight="1" x14ac:dyDescent="0.25">
      <c r="J939" s="117"/>
    </row>
    <row r="940" spans="10:10" ht="15.75" customHeight="1" x14ac:dyDescent="0.25">
      <c r="J940" s="117"/>
    </row>
    <row r="941" spans="10:10" ht="15.75" customHeight="1" x14ac:dyDescent="0.25">
      <c r="J941" s="117"/>
    </row>
    <row r="942" spans="10:10" ht="15.75" customHeight="1" x14ac:dyDescent="0.25">
      <c r="J942" s="117"/>
    </row>
    <row r="943" spans="10:10" ht="15.75" customHeight="1" x14ac:dyDescent="0.25">
      <c r="J943" s="117"/>
    </row>
    <row r="944" spans="10:10" ht="15.75" customHeight="1" x14ac:dyDescent="0.25">
      <c r="J944" s="117"/>
    </row>
    <row r="945" spans="10:10" ht="15.75" customHeight="1" x14ac:dyDescent="0.25">
      <c r="J945" s="117"/>
    </row>
    <row r="946" spans="10:10" ht="15.75" customHeight="1" x14ac:dyDescent="0.25">
      <c r="J946" s="117"/>
    </row>
    <row r="947" spans="10:10" ht="15.75" customHeight="1" x14ac:dyDescent="0.25">
      <c r="J947" s="117"/>
    </row>
    <row r="948" spans="10:10" ht="15.75" customHeight="1" x14ac:dyDescent="0.25">
      <c r="J948" s="117"/>
    </row>
    <row r="949" spans="10:10" ht="15.75" customHeight="1" x14ac:dyDescent="0.25">
      <c r="J949" s="117"/>
    </row>
    <row r="950" spans="10:10" ht="15.75" customHeight="1" x14ac:dyDescent="0.25">
      <c r="J950" s="117"/>
    </row>
    <row r="951" spans="10:10" ht="15.75" customHeight="1" x14ac:dyDescent="0.25">
      <c r="J951" s="117"/>
    </row>
    <row r="952" spans="10:10" ht="15.75" customHeight="1" x14ac:dyDescent="0.25">
      <c r="J952" s="117"/>
    </row>
    <row r="953" spans="10:10" ht="15.75" customHeight="1" x14ac:dyDescent="0.25">
      <c r="J953" s="117"/>
    </row>
    <row r="954" spans="10:10" ht="15.75" customHeight="1" x14ac:dyDescent="0.25">
      <c r="J954" s="117"/>
    </row>
    <row r="955" spans="10:10" ht="15.75" customHeight="1" x14ac:dyDescent="0.25">
      <c r="J955" s="117"/>
    </row>
    <row r="956" spans="10:10" ht="15.75" customHeight="1" x14ac:dyDescent="0.25">
      <c r="J956" s="117"/>
    </row>
    <row r="957" spans="10:10" ht="15.75" customHeight="1" x14ac:dyDescent="0.25">
      <c r="J957" s="117"/>
    </row>
    <row r="958" spans="10:10" ht="15.75" customHeight="1" x14ac:dyDescent="0.25">
      <c r="J958" s="117"/>
    </row>
    <row r="959" spans="10:10" ht="15.75" customHeight="1" x14ac:dyDescent="0.25">
      <c r="J959" s="117"/>
    </row>
    <row r="960" spans="10:10" ht="15.75" customHeight="1" x14ac:dyDescent="0.25">
      <c r="J960" s="117"/>
    </row>
    <row r="961" spans="10:10" ht="15.75" customHeight="1" x14ac:dyDescent="0.25">
      <c r="J961" s="117"/>
    </row>
    <row r="962" spans="10:10" ht="15.75" customHeight="1" x14ac:dyDescent="0.25">
      <c r="J962" s="117"/>
    </row>
    <row r="963" spans="10:10" ht="15.75" customHeight="1" x14ac:dyDescent="0.25">
      <c r="J963" s="117"/>
    </row>
    <row r="964" spans="10:10" ht="15.75" customHeight="1" x14ac:dyDescent="0.25">
      <c r="J964" s="117"/>
    </row>
    <row r="965" spans="10:10" ht="15.75" customHeight="1" x14ac:dyDescent="0.25">
      <c r="J965" s="117"/>
    </row>
    <row r="966" spans="10:10" ht="15.75" customHeight="1" x14ac:dyDescent="0.25">
      <c r="J966" s="117"/>
    </row>
    <row r="967" spans="10:10" ht="15.75" customHeight="1" x14ac:dyDescent="0.25">
      <c r="J967" s="117"/>
    </row>
    <row r="968" spans="10:10" ht="15.75" customHeight="1" x14ac:dyDescent="0.25">
      <c r="J968" s="117"/>
    </row>
    <row r="969" spans="10:10" ht="15.75" customHeight="1" x14ac:dyDescent="0.25">
      <c r="J969" s="117"/>
    </row>
    <row r="970" spans="10:10" ht="15.75" customHeight="1" x14ac:dyDescent="0.25">
      <c r="J970" s="117"/>
    </row>
    <row r="971" spans="10:10" ht="15.75" customHeight="1" x14ac:dyDescent="0.25">
      <c r="J971" s="117"/>
    </row>
    <row r="972" spans="10:10" ht="15.75" customHeight="1" x14ac:dyDescent="0.25">
      <c r="J972" s="117"/>
    </row>
    <row r="973" spans="10:10" ht="15.75" customHeight="1" x14ac:dyDescent="0.25">
      <c r="J973" s="117"/>
    </row>
    <row r="974" spans="10:10" ht="15.75" customHeight="1" x14ac:dyDescent="0.25">
      <c r="J974" s="117"/>
    </row>
    <row r="975" spans="10:10" ht="15.75" customHeight="1" x14ac:dyDescent="0.25">
      <c r="J975" s="117"/>
    </row>
    <row r="976" spans="10:10" ht="15.75" customHeight="1" x14ac:dyDescent="0.25">
      <c r="J976" s="117"/>
    </row>
    <row r="977" spans="10:10" ht="15.75" customHeight="1" x14ac:dyDescent="0.25">
      <c r="J977" s="117"/>
    </row>
    <row r="978" spans="10:10" ht="15.75" customHeight="1" x14ac:dyDescent="0.25">
      <c r="J978" s="117"/>
    </row>
    <row r="979" spans="10:10" ht="15.75" customHeight="1" x14ac:dyDescent="0.25">
      <c r="J979" s="117"/>
    </row>
    <row r="980" spans="10:10" ht="15.75" customHeight="1" x14ac:dyDescent="0.25">
      <c r="J980" s="117"/>
    </row>
    <row r="981" spans="10:10" ht="15.75" customHeight="1" x14ac:dyDescent="0.25">
      <c r="J981" s="117"/>
    </row>
    <row r="982" spans="10:10" ht="15.75" customHeight="1" x14ac:dyDescent="0.25">
      <c r="J982" s="117"/>
    </row>
    <row r="983" spans="10:10" ht="15.75" customHeight="1" x14ac:dyDescent="0.25">
      <c r="J983" s="117"/>
    </row>
    <row r="984" spans="10:10" ht="15.75" customHeight="1" x14ac:dyDescent="0.25">
      <c r="J984" s="117"/>
    </row>
    <row r="985" spans="10:10" x14ac:dyDescent="0.25">
      <c r="J985" s="117"/>
    </row>
    <row r="986" spans="10:10" x14ac:dyDescent="0.25">
      <c r="J986" s="117"/>
    </row>
    <row r="987" spans="10:10" x14ac:dyDescent="0.25">
      <c r="J987" s="117"/>
    </row>
    <row r="988" spans="10:10" x14ac:dyDescent="0.25">
      <c r="J988" s="117"/>
    </row>
    <row r="989" spans="10:10" x14ac:dyDescent="0.25">
      <c r="J989" s="117"/>
    </row>
    <row r="990" spans="10:10" x14ac:dyDescent="0.25">
      <c r="J990" s="117"/>
    </row>
    <row r="991" spans="10:10" x14ac:dyDescent="0.25">
      <c r="J991" s="117"/>
    </row>
    <row r="992" spans="10:10" x14ac:dyDescent="0.25">
      <c r="J992" s="117"/>
    </row>
    <row r="993" spans="10:10" x14ac:dyDescent="0.25">
      <c r="J993" s="117"/>
    </row>
    <row r="994" spans="10:10" x14ac:dyDescent="0.25">
      <c r="J994" s="117"/>
    </row>
    <row r="995" spans="10:10" x14ac:dyDescent="0.25">
      <c r="J995" s="117"/>
    </row>
    <row r="996" spans="10:10" x14ac:dyDescent="0.25">
      <c r="J996" s="117"/>
    </row>
    <row r="997" spans="10:10" x14ac:dyDescent="0.25">
      <c r="J997" s="117"/>
    </row>
    <row r="998" spans="10:10" x14ac:dyDescent="0.25">
      <c r="J998" s="117"/>
    </row>
    <row r="999" spans="10:10" x14ac:dyDescent="0.25">
      <c r="J999" s="117"/>
    </row>
    <row r="1000" spans="10:10" x14ac:dyDescent="0.25">
      <c r="J1000" s="117"/>
    </row>
  </sheetData>
  <mergeCells count="6">
    <mergeCell ref="A25:B25"/>
    <mergeCell ref="A1:J1"/>
    <mergeCell ref="K1:L1"/>
    <mergeCell ref="P4:Y4"/>
    <mergeCell ref="A11:K11"/>
    <mergeCell ref="A13:B13"/>
  </mergeCells>
  <pageMargins left="0.511811024" right="0.511811024" top="0.78740157499999996" bottom="0.78740157499999996" header="0" footer="0"/>
  <pageSetup paperSize="9" scale="89" orientation="landscape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Z1000"/>
  <sheetViews>
    <sheetView workbookViewId="0"/>
  </sheetViews>
  <sheetFormatPr defaultColWidth="14.42578125" defaultRowHeight="15" customHeight="1" x14ac:dyDescent="0.25"/>
  <cols>
    <col min="1" max="1" width="1.42578125" customWidth="1"/>
    <col min="2" max="2" width="10.85546875" customWidth="1"/>
    <col min="3" max="3" width="16.7109375" customWidth="1"/>
    <col min="4" max="11" width="10.85546875" customWidth="1"/>
    <col min="12" max="26" width="8.85546875" customWidth="1"/>
  </cols>
  <sheetData>
    <row r="1" spans="1:26" ht="47.25" customHeight="1" x14ac:dyDescent="0.25">
      <c r="A1" s="59"/>
      <c r="B1" s="169" t="s">
        <v>216</v>
      </c>
      <c r="C1" s="170"/>
      <c r="D1" s="170"/>
      <c r="E1" s="170"/>
      <c r="F1" s="170"/>
      <c r="G1" s="170"/>
      <c r="H1" s="170"/>
      <c r="I1" s="170"/>
      <c r="J1" s="170"/>
      <c r="K1" s="171"/>
      <c r="L1" s="59"/>
      <c r="M1" s="59"/>
      <c r="N1" s="162" t="s">
        <v>217</v>
      </c>
      <c r="O1" s="163"/>
      <c r="P1" s="163"/>
      <c r="Q1" s="163"/>
      <c r="R1" s="163"/>
      <c r="S1" s="163"/>
      <c r="T1" s="163"/>
      <c r="U1" s="163"/>
      <c r="V1" s="163"/>
      <c r="W1" s="163"/>
      <c r="X1" s="59"/>
      <c r="Y1" s="59"/>
      <c r="Z1" s="59"/>
    </row>
    <row r="2" spans="1:26" ht="8.25" customHeight="1" x14ac:dyDescent="0.3">
      <c r="A2" s="5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8.75" customHeight="1" x14ac:dyDescent="0.25">
      <c r="A3" s="59"/>
      <c r="B3" s="172" t="s">
        <v>218</v>
      </c>
      <c r="C3" s="170"/>
      <c r="D3" s="170"/>
      <c r="E3" s="170"/>
      <c r="F3" s="170"/>
      <c r="G3" s="170"/>
      <c r="H3" s="170"/>
      <c r="I3" s="170"/>
      <c r="J3" s="170"/>
      <c r="K3" s="171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0.25" customHeight="1" x14ac:dyDescent="0.25">
      <c r="A4" s="139"/>
      <c r="B4" s="173" t="s">
        <v>219</v>
      </c>
      <c r="C4" s="174"/>
      <c r="D4" s="174"/>
      <c r="E4" s="174"/>
      <c r="F4" s="174"/>
      <c r="G4" s="174"/>
      <c r="H4" s="174"/>
      <c r="I4" s="174"/>
      <c r="J4" s="174"/>
      <c r="K4" s="175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20.25" customHeight="1" x14ac:dyDescent="0.25">
      <c r="A5" s="139"/>
      <c r="B5" s="176" t="s">
        <v>220</v>
      </c>
      <c r="C5" s="177"/>
      <c r="D5" s="177"/>
      <c r="E5" s="177"/>
      <c r="F5" s="177"/>
      <c r="G5" s="177"/>
      <c r="H5" s="177"/>
      <c r="I5" s="177"/>
      <c r="J5" s="177"/>
      <c r="K5" s="178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ht="9.75" customHeight="1" x14ac:dyDescent="0.3">
      <c r="A6" s="59"/>
      <c r="B6" s="179"/>
      <c r="C6" s="163"/>
      <c r="D6" s="163"/>
      <c r="E6" s="163"/>
      <c r="F6" s="163"/>
      <c r="G6" s="163"/>
      <c r="H6" s="163"/>
      <c r="I6" s="163"/>
      <c r="J6" s="163"/>
      <c r="K6" s="163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24" customHeight="1" x14ac:dyDescent="0.25">
      <c r="A7" s="59"/>
      <c r="B7" s="180" t="s">
        <v>221</v>
      </c>
      <c r="C7" s="159"/>
      <c r="D7" s="159"/>
      <c r="E7" s="159"/>
      <c r="F7" s="159"/>
      <c r="G7" s="159"/>
      <c r="H7" s="159"/>
      <c r="I7" s="159"/>
      <c r="J7" s="159"/>
      <c r="K7" s="1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6.5" x14ac:dyDescent="0.3">
      <c r="A8" s="5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9.5" customHeight="1" x14ac:dyDescent="0.25">
      <c r="A9" s="59"/>
      <c r="B9" s="191" t="s">
        <v>222</v>
      </c>
      <c r="C9" s="192"/>
      <c r="D9" s="193" t="s">
        <v>223</v>
      </c>
      <c r="E9" s="194"/>
      <c r="F9" s="194"/>
      <c r="G9" s="194"/>
      <c r="H9" s="194"/>
      <c r="I9" s="194"/>
      <c r="J9" s="194"/>
      <c r="K9" s="192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9.5" customHeight="1" x14ac:dyDescent="0.25">
      <c r="A10" s="141"/>
      <c r="B10" s="195" t="s">
        <v>224</v>
      </c>
      <c r="C10" s="188"/>
      <c r="D10" s="196" t="s">
        <v>225</v>
      </c>
      <c r="E10" s="197"/>
      <c r="F10" s="197"/>
      <c r="G10" s="197"/>
      <c r="H10" s="197"/>
      <c r="I10" s="197"/>
      <c r="J10" s="197"/>
      <c r="K10" s="188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</row>
    <row r="11" spans="1:26" ht="19.5" customHeight="1" x14ac:dyDescent="0.25">
      <c r="A11" s="141"/>
      <c r="B11" s="195" t="s">
        <v>226</v>
      </c>
      <c r="C11" s="188"/>
      <c r="D11" s="196" t="s">
        <v>227</v>
      </c>
      <c r="E11" s="197"/>
      <c r="F11" s="197"/>
      <c r="G11" s="197"/>
      <c r="H11" s="197"/>
      <c r="I11" s="197"/>
      <c r="J11" s="197"/>
      <c r="K11" s="188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</row>
    <row r="12" spans="1:26" ht="19.5" customHeight="1" x14ac:dyDescent="0.25">
      <c r="A12" s="141"/>
      <c r="B12" s="181" t="s">
        <v>228</v>
      </c>
      <c r="C12" s="182"/>
      <c r="D12" s="198" t="s">
        <v>229</v>
      </c>
      <c r="E12" s="199"/>
      <c r="F12" s="199"/>
      <c r="G12" s="199"/>
      <c r="H12" s="199"/>
      <c r="I12" s="199"/>
      <c r="J12" s="199"/>
      <c r="K12" s="182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</row>
    <row r="13" spans="1:26" ht="19.5" customHeight="1" x14ac:dyDescent="0.25">
      <c r="A13" s="141"/>
      <c r="B13" s="183"/>
      <c r="C13" s="184"/>
      <c r="D13" s="163"/>
      <c r="E13" s="163"/>
      <c r="F13" s="163"/>
      <c r="G13" s="163"/>
      <c r="H13" s="163"/>
      <c r="I13" s="163"/>
      <c r="J13" s="163"/>
      <c r="K13" s="184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</row>
    <row r="14" spans="1:26" ht="69.75" customHeight="1" x14ac:dyDescent="0.25">
      <c r="A14" s="141"/>
      <c r="B14" s="185"/>
      <c r="C14" s="186"/>
      <c r="D14" s="200"/>
      <c r="E14" s="200"/>
      <c r="F14" s="200"/>
      <c r="G14" s="200"/>
      <c r="H14" s="200"/>
      <c r="I14" s="200"/>
      <c r="J14" s="200"/>
      <c r="K14" s="186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</row>
    <row r="15" spans="1:26" ht="19.5" customHeight="1" x14ac:dyDescent="0.25">
      <c r="A15" s="141"/>
      <c r="B15" s="142" t="s">
        <v>230</v>
      </c>
      <c r="C15" s="143"/>
      <c r="D15" s="144"/>
      <c r="E15" s="145"/>
      <c r="F15" s="145"/>
      <c r="G15" s="145"/>
      <c r="H15" s="145"/>
      <c r="I15" s="145"/>
      <c r="J15" s="145"/>
      <c r="K15" s="146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</row>
    <row r="16" spans="1:26" ht="19.5" customHeight="1" x14ac:dyDescent="0.25">
      <c r="A16" s="141"/>
      <c r="B16" s="142" t="s">
        <v>231</v>
      </c>
      <c r="C16" s="143"/>
      <c r="D16" s="147"/>
      <c r="E16" s="148"/>
      <c r="F16" s="148"/>
      <c r="G16" s="148"/>
      <c r="H16" s="148"/>
      <c r="I16" s="148"/>
      <c r="J16" s="148"/>
      <c r="K16" s="149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19.5" customHeight="1" x14ac:dyDescent="0.25">
      <c r="A17" s="141"/>
      <c r="B17" s="142" t="s">
        <v>232</v>
      </c>
      <c r="C17" s="143"/>
      <c r="D17" s="147"/>
      <c r="E17" s="148"/>
      <c r="F17" s="148"/>
      <c r="G17" s="148"/>
      <c r="H17" s="148"/>
      <c r="I17" s="148"/>
      <c r="J17" s="148"/>
      <c r="K17" s="149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</row>
    <row r="18" spans="1:26" ht="19.5" customHeight="1" x14ac:dyDescent="0.25">
      <c r="A18" s="141"/>
      <c r="B18" s="187" t="s">
        <v>233</v>
      </c>
      <c r="C18" s="188"/>
      <c r="D18" s="150"/>
      <c r="E18" s="151"/>
      <c r="F18" s="151"/>
      <c r="G18" s="151"/>
      <c r="H18" s="151"/>
      <c r="I18" s="151"/>
      <c r="J18" s="151"/>
      <c r="K18" s="152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</row>
    <row r="19" spans="1:26" ht="19.5" customHeight="1" x14ac:dyDescent="0.25">
      <c r="A19" s="141"/>
      <c r="B19" s="189" t="s">
        <v>234</v>
      </c>
      <c r="C19" s="190"/>
      <c r="D19" s="201" t="s">
        <v>235</v>
      </c>
      <c r="E19" s="202"/>
      <c r="F19" s="202"/>
      <c r="G19" s="202"/>
      <c r="H19" s="202"/>
      <c r="I19" s="202"/>
      <c r="J19" s="202"/>
      <c r="K19" s="190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</row>
    <row r="20" spans="1:26" ht="15.75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</row>
    <row r="21" spans="1:26" ht="15.75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</row>
    <row r="22" spans="1:26" ht="15.75" customHeight="1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5.75" customHeight="1" x14ac:dyDescent="0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</row>
    <row r="24" spans="1:26" ht="15.75" customHeight="1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</row>
    <row r="25" spans="1:26" ht="15.75" customHeight="1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</row>
    <row r="26" spans="1:26" ht="15.75" customHeight="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</row>
    <row r="27" spans="1:26" ht="15.75" customHeight="1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</row>
    <row r="28" spans="1:26" ht="15.75" customHeight="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</row>
    <row r="29" spans="1:26" ht="15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ht="15.7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15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.75" customHeight="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26" ht="15.75" customHeight="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</row>
    <row r="34" spans="1:26" ht="15.75" customHeight="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</row>
    <row r="35" spans="1:26" ht="15.75" customHeight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</row>
    <row r="36" spans="1:26" ht="15.75" customHeight="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</row>
    <row r="37" spans="1:26" ht="15.75" customHeight="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5.7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customHeight="1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customHeight="1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customHeight="1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customHeight="1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customHeigh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customHeight="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customHeigh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customHeigh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customHeight="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customHeight="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customHeigh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customHeight="1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customHeight="1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customHeight="1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customHeight="1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customHeight="1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customHeight="1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customHeight="1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customHeight="1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customHeight="1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customHeight="1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customHeight="1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customHeight="1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customHeight="1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customHeight="1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customHeight="1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customHeight="1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customHeight="1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customHeight="1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customHeight="1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customHeight="1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customHeight="1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customHeight="1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customHeight="1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customHeight="1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customHeight="1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customHeight="1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customHeight="1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customHeight="1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customHeight="1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customHeight="1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customHeight="1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customHeight="1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customHeight="1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customHeight="1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customHeight="1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customHeight="1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customHeight="1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customHeight="1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customHeight="1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customHeight="1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customHeight="1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customHeight="1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customHeight="1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customHeight="1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customHeight="1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customHeight="1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customHeight="1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customHeight="1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customHeight="1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customHeight="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customHeight="1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customHeight="1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customHeight="1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customHeight="1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customHeight="1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customHeight="1" x14ac:dyDescent="0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customHeight="1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customHeight="1" x14ac:dyDescent="0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customHeight="1" x14ac:dyDescent="0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customHeight="1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customHeight="1" x14ac:dyDescent="0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customHeight="1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customHeight="1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customHeight="1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customHeight="1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customHeight="1" x14ac:dyDescent="0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customHeight="1" x14ac:dyDescent="0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customHeight="1" x14ac:dyDescent="0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customHeight="1" x14ac:dyDescent="0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customHeight="1" x14ac:dyDescent="0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customHeight="1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customHeight="1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customHeight="1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customHeight="1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customHeight="1" x14ac:dyDescent="0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customHeight="1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customHeight="1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customHeight="1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customHeight="1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customHeight="1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customHeight="1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customHeight="1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customHeight="1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customHeight="1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customHeight="1" x14ac:dyDescent="0.2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customHeight="1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customHeight="1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customHeight="1" x14ac:dyDescent="0.2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customHeight="1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customHeight="1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customHeight="1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customHeight="1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customHeight="1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customHeight="1" x14ac:dyDescent="0.2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customHeight="1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customHeight="1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customHeight="1" x14ac:dyDescent="0.2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customHeight="1" x14ac:dyDescent="0.2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customHeight="1" x14ac:dyDescent="0.2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customHeight="1" x14ac:dyDescent="0.2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customHeight="1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customHeight="1" x14ac:dyDescent="0.2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customHeight="1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customHeight="1" x14ac:dyDescent="0.2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customHeight="1" x14ac:dyDescent="0.2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customHeight="1" x14ac:dyDescent="0.2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customHeight="1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customHeight="1" x14ac:dyDescent="0.2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customHeight="1" x14ac:dyDescent="0.2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customHeight="1" x14ac:dyDescent="0.2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customHeight="1" x14ac:dyDescent="0.2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customHeight="1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 x14ac:dyDescent="0.2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 x14ac:dyDescent="0.2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 x14ac:dyDescent="0.2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 x14ac:dyDescent="0.2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 x14ac:dyDescent="0.2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 x14ac:dyDescent="0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customHeight="1" x14ac:dyDescent="0.2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customHeight="1" x14ac:dyDescent="0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customHeight="1" x14ac:dyDescent="0.2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customHeight="1" x14ac:dyDescent="0.2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customHeight="1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customHeight="1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customHeight="1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customHeight="1" x14ac:dyDescent="0.2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customHeight="1" x14ac:dyDescent="0.2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customHeight="1" x14ac:dyDescent="0.2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customHeight="1" x14ac:dyDescent="0.2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customHeight="1" x14ac:dyDescent="0.2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customHeight="1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customHeight="1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customHeight="1" x14ac:dyDescent="0.2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customHeight="1" x14ac:dyDescent="0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customHeight="1" x14ac:dyDescent="0.2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customHeight="1" x14ac:dyDescent="0.2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customHeight="1" x14ac:dyDescent="0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customHeight="1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customHeight="1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customHeight="1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customHeight="1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customHeight="1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customHeight="1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customHeight="1" x14ac:dyDescent="0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customHeight="1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customHeight="1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customHeight="1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customHeight="1" x14ac:dyDescent="0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customHeight="1" x14ac:dyDescent="0.2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customHeight="1" x14ac:dyDescent="0.2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customHeight="1" x14ac:dyDescent="0.2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customHeight="1" x14ac:dyDescent="0.2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customHeight="1" x14ac:dyDescent="0.2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customHeight="1" x14ac:dyDescent="0.2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B6:K6"/>
    <mergeCell ref="B7:K7"/>
    <mergeCell ref="B12:C14"/>
    <mergeCell ref="B18:C18"/>
    <mergeCell ref="B19:C19"/>
    <mergeCell ref="B9:C9"/>
    <mergeCell ref="D9:K9"/>
    <mergeCell ref="B10:C10"/>
    <mergeCell ref="D10:K10"/>
    <mergeCell ref="B11:C11"/>
    <mergeCell ref="D11:K11"/>
    <mergeCell ref="D12:K14"/>
    <mergeCell ref="D19:K19"/>
    <mergeCell ref="B1:K1"/>
    <mergeCell ref="N1:W1"/>
    <mergeCell ref="B3:K3"/>
    <mergeCell ref="B4:K4"/>
    <mergeCell ref="B5:K5"/>
  </mergeCells>
  <pageMargins left="0.511811024" right="0.511811024" top="0.78740157499999996" bottom="0.78740157499999996" header="0" footer="0"/>
  <pageSetup paperSize="9" scale="8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9.140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BASE_DADOS</vt:lpstr>
      <vt:lpstr>BASE _DADOS_MAPA</vt:lpstr>
      <vt:lpstr>BASE GRÁFICOS</vt:lpstr>
      <vt:lpstr>JURERE OPEN _ FLO</vt:lpstr>
      <vt:lpstr> PROJETOS ESTADUAL</vt:lpstr>
      <vt:lpstr>FLO</vt:lpstr>
      <vt:lpstr>CRI</vt:lpstr>
      <vt:lpstr>AÇÕES ESPECIAIS</vt:lpstr>
      <vt:lpstr>INFOS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Miron</dc:creator>
  <cp:lastModifiedBy>Alice Aghinoni Fantin</cp:lastModifiedBy>
  <dcterms:created xsi:type="dcterms:W3CDTF">2022-09-28T20:06:13Z</dcterms:created>
  <dcterms:modified xsi:type="dcterms:W3CDTF">2023-10-25T18:35:12Z</dcterms:modified>
</cp:coreProperties>
</file>